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offee-sv\共有\共有\全協委員会\環境委員会\H29年度\H30.2.2\HP原稿\"/>
    </mc:Choice>
  </mc:AlternateContent>
  <xr:revisionPtr revIDLastSave="0" documentId="8_{0FD739E0-596E-45CA-AC81-89B4B6A7619E}" xr6:coauthVersionLast="33" xr6:coauthVersionMax="33" xr10:uidLastSave="{00000000-0000-0000-0000-000000000000}"/>
  <bookViews>
    <workbookView xWindow="0" yWindow="0" windowWidth="14370" windowHeight="6825" activeTab="1" xr2:uid="{00000000-000D-0000-FFFF-FFFF00000000}"/>
  </bookViews>
  <sheets>
    <sheet name="別紙３記入例" sheetId="11" r:id="rId1"/>
    <sheet name="別紙２" sheetId="12" r:id="rId2"/>
    <sheet name="別紙３" sheetId="10" r:id="rId3"/>
    <sheet name="経産省様式" sheetId="13" r:id="rId4"/>
  </sheets>
  <calcPr calcId="179017"/>
</workbook>
</file>

<file path=xl/calcChain.xml><?xml version="1.0" encoding="utf-8"?>
<calcChain xmlns="http://schemas.openxmlformats.org/spreadsheetml/2006/main">
  <c r="O56" i="13" l="1"/>
  <c r="O55" i="13"/>
  <c r="O53" i="13"/>
  <c r="D58" i="13"/>
  <c r="O59" i="13" s="1"/>
  <c r="D56" i="13"/>
  <c r="M42" i="13"/>
  <c r="M41" i="13"/>
  <c r="M39" i="13"/>
  <c r="E44" i="13"/>
  <c r="D44" i="13"/>
  <c r="M45" i="13" s="1"/>
  <c r="E42" i="13"/>
  <c r="D42" i="13"/>
  <c r="E41" i="13"/>
  <c r="E39" i="13"/>
  <c r="U33" i="13"/>
  <c r="U32" i="13"/>
  <c r="T30" i="13"/>
  <c r="S30" i="13"/>
  <c r="R30" i="13"/>
  <c r="R31" i="13" s="1"/>
  <c r="Q30" i="13"/>
  <c r="P30" i="13"/>
  <c r="D30" i="13"/>
  <c r="O31" i="13" s="1"/>
  <c r="P29" i="13"/>
  <c r="T28" i="13"/>
  <c r="S28" i="13"/>
  <c r="R28" i="13"/>
  <c r="R29" i="13" s="1"/>
  <c r="Q28" i="13"/>
  <c r="P28" i="13"/>
  <c r="D28" i="13"/>
  <c r="O29" i="13" s="1"/>
  <c r="T27" i="13"/>
  <c r="S27" i="13"/>
  <c r="R27" i="13"/>
  <c r="Q27" i="13"/>
  <c r="P27" i="13"/>
  <c r="O27" i="13"/>
  <c r="N27" i="13"/>
  <c r="M27" i="13"/>
  <c r="L27" i="13"/>
  <c r="K27" i="13"/>
  <c r="J27" i="13"/>
  <c r="I27" i="13"/>
  <c r="H27" i="13"/>
  <c r="G27" i="13"/>
  <c r="F27" i="13"/>
  <c r="E27" i="13"/>
  <c r="U26" i="13"/>
  <c r="U27" i="13" s="1"/>
  <c r="T25" i="13"/>
  <c r="S25" i="13"/>
  <c r="R25" i="13"/>
  <c r="Q25" i="13"/>
  <c r="P25" i="13"/>
  <c r="O25" i="13"/>
  <c r="N25" i="13"/>
  <c r="M25" i="13"/>
  <c r="L25" i="13"/>
  <c r="K25" i="13"/>
  <c r="J25" i="13"/>
  <c r="I25" i="13"/>
  <c r="H25" i="13"/>
  <c r="G25" i="13"/>
  <c r="F25" i="13"/>
  <c r="E25" i="13"/>
  <c r="U24" i="13"/>
  <c r="U25" i="13" s="1"/>
  <c r="U23" i="13"/>
  <c r="N5" i="12"/>
  <c r="L5" i="12"/>
  <c r="J5" i="12"/>
  <c r="C17" i="12"/>
  <c r="C10" i="12"/>
  <c r="D10" i="12"/>
  <c r="E43" i="13" l="1"/>
  <c r="H31" i="13"/>
  <c r="L31" i="13"/>
  <c r="P31" i="13"/>
  <c r="T31" i="13"/>
  <c r="M31" i="13"/>
  <c r="E45" i="13"/>
  <c r="Q29" i="13"/>
  <c r="H29" i="13"/>
  <c r="Q31" i="13"/>
  <c r="E31" i="13"/>
  <c r="M43" i="13"/>
  <c r="O57" i="13"/>
  <c r="S29" i="13"/>
  <c r="I29" i="13"/>
  <c r="T29" i="13"/>
  <c r="L29" i="13"/>
  <c r="S31" i="13"/>
  <c r="I31" i="13"/>
  <c r="E29" i="13"/>
  <c r="M29" i="13"/>
  <c r="U28" i="13"/>
  <c r="U29" i="13" s="1"/>
  <c r="U30" i="13"/>
  <c r="U31" i="13" s="1"/>
  <c r="F29" i="13"/>
  <c r="J29" i="13"/>
  <c r="N29" i="13"/>
  <c r="F31" i="13"/>
  <c r="J31" i="13"/>
  <c r="N31" i="13"/>
  <c r="G29" i="13"/>
  <c r="K29" i="13"/>
  <c r="G31" i="13"/>
  <c r="K31" i="13"/>
  <c r="K57" i="13"/>
  <c r="N55" i="13"/>
  <c r="M55" i="13"/>
  <c r="L55" i="13"/>
  <c r="K55" i="13"/>
  <c r="J55" i="13"/>
  <c r="I55" i="13"/>
  <c r="H55" i="13"/>
  <c r="G55" i="13"/>
  <c r="F55" i="13"/>
  <c r="E55" i="13"/>
  <c r="N53" i="13"/>
  <c r="M53" i="13"/>
  <c r="L53" i="13"/>
  <c r="K53" i="13"/>
  <c r="J53" i="13"/>
  <c r="I53" i="13"/>
  <c r="H53" i="13"/>
  <c r="G53" i="13"/>
  <c r="F53" i="13"/>
  <c r="E53" i="13"/>
  <c r="J57" i="13" l="1"/>
  <c r="L57" i="13"/>
  <c r="F57" i="13"/>
  <c r="N57" i="13"/>
  <c r="H57" i="13"/>
  <c r="H59" i="13"/>
  <c r="L59" i="13"/>
  <c r="E57" i="13"/>
  <c r="I57" i="13"/>
  <c r="M57" i="13"/>
  <c r="E59" i="13"/>
  <c r="I59" i="13"/>
  <c r="M59" i="13"/>
  <c r="F59" i="13"/>
  <c r="J59" i="13"/>
  <c r="N59" i="13"/>
  <c r="G57" i="13"/>
  <c r="G59" i="13"/>
  <c r="K59" i="13"/>
  <c r="R16" i="12"/>
  <c r="Q16" i="12"/>
  <c r="R10" i="12"/>
  <c r="R12" i="12" s="1"/>
  <c r="Q10" i="12"/>
  <c r="R8" i="12"/>
  <c r="Q8" i="12"/>
  <c r="Q19" i="12"/>
  <c r="R19" i="12" l="1"/>
  <c r="Q12" i="12"/>
  <c r="H37" i="13"/>
  <c r="G37" i="13"/>
  <c r="F37" i="13"/>
  <c r="K45" i="13" l="1"/>
  <c r="J45" i="13"/>
  <c r="I45" i="13"/>
  <c r="K43" i="13"/>
  <c r="L41" i="13"/>
  <c r="K41" i="13"/>
  <c r="J41" i="13"/>
  <c r="I41" i="13"/>
  <c r="L39" i="13"/>
  <c r="K39" i="13"/>
  <c r="J39" i="13"/>
  <c r="I39" i="13"/>
  <c r="L43" i="13" l="1"/>
  <c r="I43" i="13"/>
  <c r="J43" i="13"/>
  <c r="L45" i="13"/>
  <c r="R21" i="12" l="1"/>
  <c r="Q21" i="12"/>
  <c r="P21" i="12"/>
  <c r="N21" i="12"/>
  <c r="L21" i="12"/>
  <c r="J21" i="12"/>
  <c r="H21" i="12"/>
  <c r="F21" i="12"/>
  <c r="D21" i="12"/>
  <c r="C21" i="12"/>
  <c r="P17" i="12"/>
  <c r="P19" i="12" s="1"/>
  <c r="I17" i="12"/>
  <c r="H19" i="12" s="1"/>
  <c r="H17" i="12"/>
  <c r="G17" i="12"/>
  <c r="F19" i="12" s="1"/>
  <c r="F17" i="12"/>
  <c r="E17" i="12"/>
  <c r="D17" i="12"/>
  <c r="P16" i="12"/>
  <c r="H16" i="12"/>
  <c r="F16" i="12"/>
  <c r="H15" i="12"/>
  <c r="F15" i="12"/>
  <c r="P10" i="12"/>
  <c r="P12" i="12" s="1"/>
  <c r="H10" i="12"/>
  <c r="H12" i="12" s="1"/>
  <c r="F10" i="12"/>
  <c r="F12" i="12" s="1"/>
  <c r="P8" i="12"/>
  <c r="H8" i="12"/>
  <c r="F8" i="12"/>
  <c r="H7" i="12"/>
  <c r="F7" i="12"/>
  <c r="S6" i="11"/>
  <c r="Q6" i="11"/>
  <c r="O6" i="11"/>
  <c r="L6" i="11"/>
  <c r="K6" i="11"/>
  <c r="J6" i="11"/>
  <c r="I6" i="11"/>
  <c r="H6" i="11"/>
  <c r="G6" i="11"/>
  <c r="E6" i="11"/>
  <c r="D6" i="11"/>
  <c r="C6" i="11"/>
  <c r="S6" i="10"/>
  <c r="Q6" i="10"/>
  <c r="K6" i="10"/>
  <c r="L6" i="10"/>
  <c r="J6" i="10"/>
  <c r="H6" i="10"/>
  <c r="I6" i="10"/>
  <c r="D6" i="10"/>
  <c r="E6" i="10"/>
  <c r="S39" i="11"/>
  <c r="Q39" i="11"/>
  <c r="O39" i="11"/>
  <c r="L39" i="11"/>
  <c r="K39" i="11"/>
  <c r="J39" i="11"/>
  <c r="E39" i="11"/>
  <c r="D39" i="11"/>
  <c r="C39" i="11"/>
  <c r="T35" i="11"/>
  <c r="S34" i="11"/>
  <c r="I34" i="11"/>
  <c r="L34" i="11" s="1"/>
  <c r="R33" i="11"/>
  <c r="Q32" i="11"/>
  <c r="H32" i="11"/>
  <c r="K32" i="11" s="1"/>
  <c r="P31" i="11"/>
  <c r="O30" i="11"/>
  <c r="G30" i="11"/>
  <c r="J30" i="11" s="1"/>
  <c r="I29" i="11"/>
  <c r="L29" i="11"/>
  <c r="H29" i="11"/>
  <c r="K29" i="11" s="1"/>
  <c r="G29" i="11"/>
  <c r="J29" i="11" s="1"/>
  <c r="I28" i="11"/>
  <c r="L28" i="11" s="1"/>
  <c r="H28" i="11"/>
  <c r="Q28" i="11" s="1"/>
  <c r="G28" i="11"/>
  <c r="J28" i="11" s="1"/>
  <c r="I27" i="11"/>
  <c r="S27" i="11" s="1"/>
  <c r="H27" i="11"/>
  <c r="K27" i="11" s="1"/>
  <c r="G27" i="11"/>
  <c r="J27" i="11" s="1"/>
  <c r="I26" i="11"/>
  <c r="L26" i="11" s="1"/>
  <c r="H26" i="11"/>
  <c r="Q26" i="11" s="1"/>
  <c r="G26" i="11"/>
  <c r="J26" i="11" s="1"/>
  <c r="I25" i="11"/>
  <c r="L25" i="11" s="1"/>
  <c r="H25" i="11"/>
  <c r="Q25" i="11" s="1"/>
  <c r="G25" i="11"/>
  <c r="J25" i="11" s="1"/>
  <c r="I24" i="11"/>
  <c r="L24" i="11" s="1"/>
  <c r="H24" i="11"/>
  <c r="Q24" i="11" s="1"/>
  <c r="G24" i="11"/>
  <c r="J24" i="11" s="1"/>
  <c r="I23" i="11"/>
  <c r="L23" i="11" s="1"/>
  <c r="H23" i="11"/>
  <c r="K23" i="11" s="1"/>
  <c r="G23" i="11"/>
  <c r="J23" i="11" s="1"/>
  <c r="I22" i="11"/>
  <c r="L22" i="11" s="1"/>
  <c r="H22" i="11"/>
  <c r="Q22" i="11" s="1"/>
  <c r="G22" i="11"/>
  <c r="O22" i="11" s="1"/>
  <c r="I21" i="11"/>
  <c r="S21" i="11" s="1"/>
  <c r="H21" i="11"/>
  <c r="K21" i="11" s="1"/>
  <c r="G21" i="11"/>
  <c r="O21" i="11" s="1"/>
  <c r="I20" i="11"/>
  <c r="S20" i="11"/>
  <c r="H20" i="11"/>
  <c r="K20" i="11" s="1"/>
  <c r="G20" i="11"/>
  <c r="O20" i="11" s="1"/>
  <c r="I19" i="11"/>
  <c r="L19" i="11" s="1"/>
  <c r="S19" i="11"/>
  <c r="H19" i="11"/>
  <c r="K19" i="11" s="1"/>
  <c r="G19" i="11"/>
  <c r="J19" i="11"/>
  <c r="I18" i="11"/>
  <c r="L18" i="11" s="1"/>
  <c r="H18" i="11"/>
  <c r="Q18" i="11" s="1"/>
  <c r="G18" i="11"/>
  <c r="J18" i="11" s="1"/>
  <c r="I17" i="11"/>
  <c r="L17" i="11" s="1"/>
  <c r="H17" i="11"/>
  <c r="K17" i="11" s="1"/>
  <c r="G17" i="11"/>
  <c r="J17" i="11" s="1"/>
  <c r="O17" i="11"/>
  <c r="I16" i="11"/>
  <c r="S16" i="11" s="1"/>
  <c r="H16" i="11"/>
  <c r="K16" i="11" s="1"/>
  <c r="G16" i="11"/>
  <c r="O16" i="11" s="1"/>
  <c r="J16" i="11"/>
  <c r="I15" i="11"/>
  <c r="S15" i="11" s="1"/>
  <c r="H15" i="11"/>
  <c r="Q15" i="11" s="1"/>
  <c r="K15" i="11"/>
  <c r="G15" i="11"/>
  <c r="O15" i="11" s="1"/>
  <c r="I14" i="11"/>
  <c r="L14" i="11" s="1"/>
  <c r="H14" i="11"/>
  <c r="Q14" i="11" s="1"/>
  <c r="G14" i="11"/>
  <c r="O14" i="11" s="1"/>
  <c r="I13" i="11"/>
  <c r="S13" i="11" s="1"/>
  <c r="H13" i="11"/>
  <c r="K13" i="11" s="1"/>
  <c r="G13" i="11"/>
  <c r="J13" i="11" s="1"/>
  <c r="K12" i="11"/>
  <c r="I12" i="11"/>
  <c r="S12" i="11" s="1"/>
  <c r="H12" i="11"/>
  <c r="Q12" i="11" s="1"/>
  <c r="G12" i="11"/>
  <c r="J12" i="11" s="1"/>
  <c r="I11" i="11"/>
  <c r="S11" i="11" s="1"/>
  <c r="H11" i="11"/>
  <c r="Q11" i="11" s="1"/>
  <c r="G11" i="11"/>
  <c r="O11" i="11" s="1"/>
  <c r="I10" i="11"/>
  <c r="S10" i="11" s="1"/>
  <c r="H10" i="11"/>
  <c r="Q10" i="11" s="1"/>
  <c r="G10" i="11"/>
  <c r="J10" i="11" s="1"/>
  <c r="I9" i="11"/>
  <c r="S9" i="11" s="1"/>
  <c r="H9" i="11"/>
  <c r="K9" i="11" s="1"/>
  <c r="G9" i="11"/>
  <c r="O9" i="11" s="1"/>
  <c r="I8" i="11"/>
  <c r="S8" i="11" s="1"/>
  <c r="H8" i="11"/>
  <c r="K8" i="11" s="1"/>
  <c r="G8" i="11"/>
  <c r="J8" i="11" s="1"/>
  <c r="S39" i="10"/>
  <c r="D39" i="10"/>
  <c r="G6" i="10"/>
  <c r="C6" i="10"/>
  <c r="G17" i="10"/>
  <c r="O17" i="10" s="1"/>
  <c r="Q39" i="10"/>
  <c r="O6" i="10"/>
  <c r="O39" i="10"/>
  <c r="K39" i="10"/>
  <c r="L39" i="10"/>
  <c r="J39" i="10"/>
  <c r="E39" i="10"/>
  <c r="C39" i="10"/>
  <c r="G8" i="10"/>
  <c r="J8" i="10" s="1"/>
  <c r="T35" i="10"/>
  <c r="S34" i="10"/>
  <c r="I34" i="10"/>
  <c r="L34" i="10" s="1"/>
  <c r="R33" i="10"/>
  <c r="Q32" i="10"/>
  <c r="H32" i="10"/>
  <c r="K32" i="10" s="1"/>
  <c r="P31" i="10"/>
  <c r="O30" i="10"/>
  <c r="G30" i="10"/>
  <c r="I29" i="10"/>
  <c r="L29" i="10" s="1"/>
  <c r="H29" i="10"/>
  <c r="Q29" i="10" s="1"/>
  <c r="G29" i="10"/>
  <c r="O29" i="10" s="1"/>
  <c r="I28" i="10"/>
  <c r="S28" i="10" s="1"/>
  <c r="H28" i="10"/>
  <c r="K28" i="10" s="1"/>
  <c r="G28" i="10"/>
  <c r="O28" i="10" s="1"/>
  <c r="I27" i="10"/>
  <c r="L27" i="10" s="1"/>
  <c r="H27" i="10"/>
  <c r="K27" i="10" s="1"/>
  <c r="G27" i="10"/>
  <c r="O27" i="10" s="1"/>
  <c r="I26" i="10"/>
  <c r="S26" i="10" s="1"/>
  <c r="H26" i="10"/>
  <c r="K26" i="10" s="1"/>
  <c r="G26" i="10"/>
  <c r="J26" i="10" s="1"/>
  <c r="I25" i="10"/>
  <c r="S25" i="10" s="1"/>
  <c r="H25" i="10"/>
  <c r="Q25" i="10" s="1"/>
  <c r="G25" i="10"/>
  <c r="J25" i="10" s="1"/>
  <c r="I24" i="10"/>
  <c r="S24" i="10" s="1"/>
  <c r="H24" i="10"/>
  <c r="Q24" i="10" s="1"/>
  <c r="G24" i="10"/>
  <c r="O24" i="10" s="1"/>
  <c r="I23" i="10"/>
  <c r="S23" i="10" s="1"/>
  <c r="H23" i="10"/>
  <c r="Q23" i="10" s="1"/>
  <c r="G23" i="10"/>
  <c r="O23" i="10" s="1"/>
  <c r="I22" i="10"/>
  <c r="S22" i="10" s="1"/>
  <c r="H22" i="10"/>
  <c r="Q22" i="10" s="1"/>
  <c r="G22" i="10"/>
  <c r="O22" i="10" s="1"/>
  <c r="I21" i="10"/>
  <c r="S21" i="10" s="1"/>
  <c r="H21" i="10"/>
  <c r="Q21" i="10" s="1"/>
  <c r="G21" i="10"/>
  <c r="O21" i="10" s="1"/>
  <c r="I20" i="10"/>
  <c r="L20" i="10" s="1"/>
  <c r="H20" i="10"/>
  <c r="Q20" i="10" s="1"/>
  <c r="G20" i="10"/>
  <c r="J20" i="10" s="1"/>
  <c r="I19" i="10"/>
  <c r="S19" i="10" s="1"/>
  <c r="H19" i="10"/>
  <c r="K19" i="10" s="1"/>
  <c r="G19" i="10"/>
  <c r="J19" i="10" s="1"/>
  <c r="I18" i="10"/>
  <c r="S18" i="10" s="1"/>
  <c r="H18" i="10"/>
  <c r="K18" i="10" s="1"/>
  <c r="G18" i="10"/>
  <c r="O18" i="10" s="1"/>
  <c r="I17" i="10"/>
  <c r="S17" i="10" s="1"/>
  <c r="H17" i="10"/>
  <c r="K17" i="10" s="1"/>
  <c r="I16" i="10"/>
  <c r="L16" i="10" s="1"/>
  <c r="H16" i="10"/>
  <c r="Q16" i="10" s="1"/>
  <c r="G16" i="10"/>
  <c r="O16" i="10" s="1"/>
  <c r="J16" i="10"/>
  <c r="I15" i="10"/>
  <c r="L15" i="10" s="1"/>
  <c r="H15" i="10"/>
  <c r="Q15" i="10" s="1"/>
  <c r="G15" i="10"/>
  <c r="O15" i="10" s="1"/>
  <c r="J15" i="10"/>
  <c r="I14" i="10"/>
  <c r="L14" i="10" s="1"/>
  <c r="H14" i="10"/>
  <c r="K14" i="10" s="1"/>
  <c r="G14" i="10"/>
  <c r="J14" i="10" s="1"/>
  <c r="O14" i="10"/>
  <c r="I13" i="10"/>
  <c r="S13" i="10" s="1"/>
  <c r="H13" i="10"/>
  <c r="Q13" i="10" s="1"/>
  <c r="G13" i="10"/>
  <c r="O13" i="10" s="1"/>
  <c r="J13" i="10"/>
  <c r="I12" i="10"/>
  <c r="S12" i="10" s="1"/>
  <c r="H12" i="10"/>
  <c r="K12" i="10" s="1"/>
  <c r="G12" i="10"/>
  <c r="J12" i="10" s="1"/>
  <c r="I11" i="10"/>
  <c r="L11" i="10" s="1"/>
  <c r="H11" i="10"/>
  <c r="Q11" i="10" s="1"/>
  <c r="G11" i="10"/>
  <c r="J11" i="10" s="1"/>
  <c r="I10" i="10"/>
  <c r="L10" i="10" s="1"/>
  <c r="H10" i="10"/>
  <c r="K10" i="10" s="1"/>
  <c r="G10" i="10"/>
  <c r="J10" i="10" s="1"/>
  <c r="I9" i="10"/>
  <c r="S9" i="10" s="1"/>
  <c r="H9" i="10"/>
  <c r="K9" i="10" s="1"/>
  <c r="G9" i="10"/>
  <c r="O9" i="10" s="1"/>
  <c r="I8" i="10"/>
  <c r="L8" i="10" s="1"/>
  <c r="H8" i="10"/>
  <c r="Q8" i="10" s="1"/>
  <c r="O10" i="10"/>
  <c r="O19" i="11"/>
  <c r="S14" i="11"/>
  <c r="Q19" i="11"/>
  <c r="Q23" i="11"/>
  <c r="O24" i="11"/>
  <c r="S26" i="11"/>
  <c r="Q27" i="11"/>
  <c r="O28" i="11"/>
  <c r="K10" i="11"/>
  <c r="K18" i="11"/>
  <c r="O12" i="11"/>
  <c r="Q9" i="11"/>
  <c r="K14" i="11"/>
  <c r="S25" i="11"/>
  <c r="S29" i="11"/>
  <c r="L16" i="11"/>
  <c r="L20" i="11"/>
  <c r="K24" i="11"/>
  <c r="J9" i="10"/>
  <c r="J24" i="10"/>
  <c r="J18" i="10"/>
  <c r="S22" i="11" l="1"/>
  <c r="K28" i="11"/>
  <c r="L27" i="11"/>
  <c r="K11" i="11"/>
  <c r="Q29" i="11"/>
  <c r="J29" i="10"/>
  <c r="K26" i="11"/>
  <c r="J21" i="10"/>
  <c r="J11" i="11"/>
  <c r="J23" i="10"/>
  <c r="L8" i="11"/>
  <c r="J20" i="11"/>
  <c r="S23" i="11"/>
  <c r="L15" i="11"/>
  <c r="O26" i="10"/>
  <c r="J22" i="11"/>
  <c r="Q8" i="11"/>
  <c r="J15" i="11"/>
  <c r="S18" i="11"/>
  <c r="O25" i="10"/>
  <c r="J9" i="11"/>
  <c r="O26" i="11"/>
  <c r="F11" i="12"/>
  <c r="S28" i="11"/>
  <c r="J17" i="10"/>
  <c r="K25" i="11"/>
  <c r="G36" i="11"/>
  <c r="H36" i="11"/>
  <c r="I36" i="11"/>
  <c r="J14" i="11"/>
  <c r="O8" i="11"/>
  <c r="O12" i="10"/>
  <c r="L9" i="11"/>
  <c r="O10" i="11"/>
  <c r="L11" i="11"/>
  <c r="L12" i="11"/>
  <c r="Q13" i="11"/>
  <c r="O18" i="11"/>
  <c r="Q21" i="11"/>
  <c r="S24" i="11"/>
  <c r="O27" i="11"/>
  <c r="O29" i="11"/>
  <c r="J21" i="11"/>
  <c r="O20" i="10"/>
  <c r="J22" i="10"/>
  <c r="O11" i="10"/>
  <c r="O19" i="10"/>
  <c r="L10" i="11"/>
  <c r="L13" i="11"/>
  <c r="Q17" i="11"/>
  <c r="Q36" i="11" s="1"/>
  <c r="Q41" i="11" s="1"/>
  <c r="Q20" i="11"/>
  <c r="L21" i="11"/>
  <c r="K22" i="11"/>
  <c r="O23" i="11"/>
  <c r="O25" i="11"/>
  <c r="S17" i="11"/>
  <c r="S36" i="11" s="1"/>
  <c r="S41" i="11" s="1"/>
  <c r="O8" i="10"/>
  <c r="O13" i="11"/>
  <c r="Q16" i="11"/>
  <c r="L25" i="10"/>
  <c r="Q26" i="10"/>
  <c r="J28" i="10"/>
  <c r="J27" i="10"/>
  <c r="G36" i="10"/>
  <c r="L12" i="10"/>
  <c r="S16" i="10"/>
  <c r="S27" i="10"/>
  <c r="Q28" i="10"/>
  <c r="K23" i="10"/>
  <c r="L26" i="10"/>
  <c r="K29" i="10"/>
  <c r="L24" i="10"/>
  <c r="S29" i="10"/>
  <c r="S8" i="10"/>
  <c r="Q9" i="10"/>
  <c r="Q12" i="10"/>
  <c r="S14" i="10"/>
  <c r="K15" i="10"/>
  <c r="K25" i="10"/>
  <c r="L28" i="10"/>
  <c r="L18" i="10"/>
  <c r="Q27" i="10"/>
  <c r="K22" i="10"/>
  <c r="L9" i="10"/>
  <c r="I36" i="10"/>
  <c r="Q10" i="10"/>
  <c r="L13" i="10"/>
  <c r="L19" i="10"/>
  <c r="Q14" i="10"/>
  <c r="L17" i="10"/>
  <c r="Q18" i="10"/>
  <c r="K20" i="10"/>
  <c r="L21" i="10"/>
  <c r="K11" i="10"/>
  <c r="Q19" i="10"/>
  <c r="S20" i="10"/>
  <c r="K21" i="10"/>
  <c r="L22" i="10"/>
  <c r="H11" i="12"/>
  <c r="F18" i="12"/>
  <c r="H18" i="12"/>
  <c r="K8" i="10"/>
  <c r="Q17" i="10"/>
  <c r="L23" i="10"/>
  <c r="S15" i="10"/>
  <c r="K16" i="10"/>
  <c r="S10" i="10"/>
  <c r="K24" i="10"/>
  <c r="S11" i="10"/>
  <c r="K13" i="10"/>
  <c r="H36" i="10"/>
  <c r="J30" i="10"/>
  <c r="P36" i="10" l="1"/>
  <c r="O14" i="12" s="1"/>
  <c r="N16" i="12" s="1"/>
  <c r="J36" i="11"/>
  <c r="J41" i="11" s="1"/>
  <c r="K36" i="11"/>
  <c r="K41" i="11" s="1"/>
  <c r="R36" i="11"/>
  <c r="R41" i="11" s="1"/>
  <c r="T36" i="11"/>
  <c r="T41" i="11" s="1"/>
  <c r="O36" i="10"/>
  <c r="N14" i="12" s="1"/>
  <c r="P36" i="11"/>
  <c r="P41" i="11" s="1"/>
  <c r="L36" i="11"/>
  <c r="L41" i="11" s="1"/>
  <c r="O36" i="11"/>
  <c r="O41" i="11" s="1"/>
  <c r="J36" i="10"/>
  <c r="N6" i="12" s="1"/>
  <c r="N17" i="12"/>
  <c r="L36" i="10"/>
  <c r="J6" i="12" s="1"/>
  <c r="S36" i="10"/>
  <c r="J14" i="12" s="1"/>
  <c r="Q36" i="10"/>
  <c r="L14" i="12" s="1"/>
  <c r="T36" i="10"/>
  <c r="K14" i="12" s="1"/>
  <c r="O41" i="10"/>
  <c r="H40" i="13"/>
  <c r="H44" i="13" s="1"/>
  <c r="P41" i="10"/>
  <c r="K36" i="10"/>
  <c r="L6" i="12" s="1"/>
  <c r="R36" i="10"/>
  <c r="M14" i="12" s="1"/>
  <c r="H38" i="13" l="1"/>
  <c r="H39" i="13" s="1"/>
  <c r="J41" i="10"/>
  <c r="L17" i="12"/>
  <c r="J17" i="12"/>
  <c r="F38" i="13"/>
  <c r="F42" i="13" s="1"/>
  <c r="F43" i="13" s="1"/>
  <c r="S41" i="10"/>
  <c r="L8" i="12"/>
  <c r="G38" i="13"/>
  <c r="K41" i="10"/>
  <c r="L41" i="10"/>
  <c r="Q41" i="10"/>
  <c r="T41" i="10"/>
  <c r="F40" i="13"/>
  <c r="F44" i="13" s="1"/>
  <c r="O17" i="12"/>
  <c r="N19" i="12" s="1"/>
  <c r="P15" i="12"/>
  <c r="G72" i="13"/>
  <c r="H41" i="13"/>
  <c r="H45" i="13"/>
  <c r="G40" i="13"/>
  <c r="G44" i="13" s="1"/>
  <c r="R41" i="10"/>
  <c r="L10" i="12"/>
  <c r="J15" i="12"/>
  <c r="J16" i="12"/>
  <c r="K17" i="12"/>
  <c r="N8" i="12"/>
  <c r="N10" i="12"/>
  <c r="P7" i="12"/>
  <c r="H42" i="13" l="1"/>
  <c r="H43" i="13" s="1"/>
  <c r="F39" i="13"/>
  <c r="N7" i="12"/>
  <c r="E72" i="13"/>
  <c r="F72" i="13"/>
  <c r="G45" i="13"/>
  <c r="F41" i="13"/>
  <c r="F45" i="13"/>
  <c r="P18" i="12"/>
  <c r="J10" i="12"/>
  <c r="L11" i="12" s="1"/>
  <c r="J8" i="12"/>
  <c r="J7" i="12"/>
  <c r="L15" i="12"/>
  <c r="L16" i="12"/>
  <c r="M17" i="12"/>
  <c r="N15" i="12"/>
  <c r="J19" i="12"/>
  <c r="J18" i="12"/>
  <c r="L7" i="12"/>
  <c r="G39" i="13"/>
  <c r="G42" i="13"/>
  <c r="G43" i="13" s="1"/>
  <c r="L12" i="12"/>
  <c r="G41" i="13"/>
  <c r="N11" i="12"/>
  <c r="N12" i="12"/>
  <c r="P11" i="12"/>
  <c r="L19" i="12" l="1"/>
  <c r="L18" i="12"/>
  <c r="N18" i="12"/>
  <c r="J12" i="12"/>
  <c r="J11" i="12"/>
</calcChain>
</file>

<file path=xl/sharedStrings.xml><?xml version="1.0" encoding="utf-8"?>
<sst xmlns="http://schemas.openxmlformats.org/spreadsheetml/2006/main" count="352" uniqueCount="172">
  <si>
    <t>輸入原料炭</t>
    <rPh sb="0" eb="2">
      <t>ユニュウ</t>
    </rPh>
    <rPh sb="2" eb="4">
      <t>ゲンリョウ</t>
    </rPh>
    <rPh sb="4" eb="5">
      <t>タン</t>
    </rPh>
    <phoneticPr fontId="2"/>
  </si>
  <si>
    <t>国産一般炭</t>
    <rPh sb="0" eb="2">
      <t>コクサン</t>
    </rPh>
    <rPh sb="2" eb="4">
      <t>イッパン</t>
    </rPh>
    <rPh sb="4" eb="5">
      <t>タン</t>
    </rPh>
    <phoneticPr fontId="2"/>
  </si>
  <si>
    <t>輸入一般炭</t>
    <rPh sb="0" eb="2">
      <t>ユニュウ</t>
    </rPh>
    <rPh sb="2" eb="4">
      <t>イッパン</t>
    </rPh>
    <rPh sb="4" eb="5">
      <t>タン</t>
    </rPh>
    <phoneticPr fontId="2"/>
  </si>
  <si>
    <t>輸入無煙炭</t>
    <rPh sb="0" eb="2">
      <t>ユニュウ</t>
    </rPh>
    <rPh sb="2" eb="5">
      <t>ムエンタン</t>
    </rPh>
    <phoneticPr fontId="2"/>
  </si>
  <si>
    <t>原油</t>
    <rPh sb="0" eb="2">
      <t>ゲンユ</t>
    </rPh>
    <phoneticPr fontId="2"/>
  </si>
  <si>
    <t>ジェット燃料</t>
    <rPh sb="4" eb="6">
      <t>ネンリョウ</t>
    </rPh>
    <phoneticPr fontId="2"/>
  </si>
  <si>
    <t>灯油</t>
    <rPh sb="0" eb="2">
      <t>トウユ</t>
    </rPh>
    <phoneticPr fontId="2"/>
  </si>
  <si>
    <t>軽油</t>
    <rPh sb="0" eb="2">
      <t>ケイユ</t>
    </rPh>
    <phoneticPr fontId="2"/>
  </si>
  <si>
    <t>Ａ重油</t>
    <rPh sb="1" eb="3">
      <t>ジュウユ</t>
    </rPh>
    <phoneticPr fontId="2"/>
  </si>
  <si>
    <t>Ｂ重油</t>
    <rPh sb="1" eb="3">
      <t>ジュウユ</t>
    </rPh>
    <phoneticPr fontId="2"/>
  </si>
  <si>
    <t>Ｃ重油</t>
    <rPh sb="1" eb="3">
      <t>ジュウユ</t>
    </rPh>
    <phoneticPr fontId="2"/>
  </si>
  <si>
    <t>潤滑油</t>
    <rPh sb="0" eb="3">
      <t>ジュンカツユ</t>
    </rPh>
    <phoneticPr fontId="2"/>
  </si>
  <si>
    <t>天然ガス</t>
    <rPh sb="0" eb="2">
      <t>テンネン</t>
    </rPh>
    <phoneticPr fontId="2"/>
  </si>
  <si>
    <t>都市ガス</t>
    <rPh sb="0" eb="2">
      <t>トシ</t>
    </rPh>
    <phoneticPr fontId="2"/>
  </si>
  <si>
    <t>万kWh</t>
    <rPh sb="0" eb="1">
      <t>マン</t>
    </rPh>
    <phoneticPr fontId="2"/>
  </si>
  <si>
    <t>単位</t>
    <rPh sb="0" eb="2">
      <t>タンイ</t>
    </rPh>
    <phoneticPr fontId="2"/>
  </si>
  <si>
    <t>燃　　料</t>
    <rPh sb="0" eb="1">
      <t>ネン</t>
    </rPh>
    <rPh sb="3" eb="4">
      <t>リョウ</t>
    </rPh>
    <phoneticPr fontId="2"/>
  </si>
  <si>
    <t>平均発熱量</t>
    <rPh sb="0" eb="2">
      <t>ヘイキン</t>
    </rPh>
    <rPh sb="2" eb="5">
      <t>ハツネツリョウ</t>
    </rPh>
    <phoneticPr fontId="2"/>
  </si>
  <si>
    <t>（GJ/単位）</t>
    <rPh sb="4" eb="6">
      <t>タンイ</t>
    </rPh>
    <phoneticPr fontId="2"/>
  </si>
  <si>
    <t>t</t>
    <phoneticPr fontId="2"/>
  </si>
  <si>
    <t>コークス</t>
    <phoneticPr fontId="2"/>
  </si>
  <si>
    <t>kl</t>
    <phoneticPr fontId="2"/>
  </si>
  <si>
    <t>ガソリン</t>
    <phoneticPr fontId="2"/>
  </si>
  <si>
    <t>ナフサ</t>
    <phoneticPr fontId="2"/>
  </si>
  <si>
    <t>オイルコークス</t>
    <phoneticPr fontId="2"/>
  </si>
  <si>
    <t>ＬＰＧ</t>
    <phoneticPr fontId="2"/>
  </si>
  <si>
    <t>ＬＮＧ</t>
    <phoneticPr fontId="2"/>
  </si>
  <si>
    <t>合　　計</t>
    <rPh sb="0" eb="1">
      <t>ゴウ</t>
    </rPh>
    <rPh sb="3" eb="4">
      <t>ケイ</t>
    </rPh>
    <phoneticPr fontId="2"/>
  </si>
  <si>
    <r>
      <t>(電力は</t>
    </r>
    <r>
      <rPr>
        <sz val="11"/>
        <rFont val="ＭＳ Ｐゴシック"/>
        <family val="3"/>
        <charset val="128"/>
      </rPr>
      <t>t-C/万kWh)</t>
    </r>
    <rPh sb="1" eb="3">
      <t>デンリョク</t>
    </rPh>
    <rPh sb="8" eb="9">
      <t>マン</t>
    </rPh>
    <phoneticPr fontId="2"/>
  </si>
  <si>
    <t>貴団体名</t>
    <rPh sb="0" eb="1">
      <t>キ</t>
    </rPh>
    <rPh sb="1" eb="4">
      <t>ダンタイメイ</t>
    </rPh>
    <phoneticPr fontId="2"/>
  </si>
  <si>
    <t>他の燃料種</t>
    <rPh sb="0" eb="1">
      <t>タ</t>
    </rPh>
    <rPh sb="2" eb="4">
      <t>ネンリョウ</t>
    </rPh>
    <rPh sb="4" eb="5">
      <t>シュ</t>
    </rPh>
    <phoneticPr fontId="2"/>
  </si>
  <si>
    <r>
      <t>k</t>
    </r>
    <r>
      <rPr>
        <sz val="11"/>
        <rFont val="ＭＳ Ｐゴシック"/>
        <family val="3"/>
        <charset val="128"/>
      </rPr>
      <t>Nm</t>
    </r>
    <r>
      <rPr>
        <vertAlign val="superscript"/>
        <sz val="11"/>
        <rFont val="ＭＳ Ｐゴシック"/>
        <family val="3"/>
        <charset val="128"/>
      </rPr>
      <t>3</t>
    </r>
    <phoneticPr fontId="2"/>
  </si>
  <si>
    <t>都市ガス炭素排出係数（万t-C/PJ）</t>
    <rPh sb="0" eb="2">
      <t>トシ</t>
    </rPh>
    <rPh sb="4" eb="6">
      <t>タンソ</t>
    </rPh>
    <rPh sb="6" eb="8">
      <t>ハイシュツ</t>
    </rPh>
    <rPh sb="8" eb="10">
      <t>ケイスウ</t>
    </rPh>
    <phoneticPr fontId="2"/>
  </si>
  <si>
    <r>
      <t xml:space="preserve">発熱量（PJ）
</t>
    </r>
    <r>
      <rPr>
        <sz val="8"/>
        <rFont val="ＭＳ Ｐゴシック"/>
        <family val="3"/>
        <charset val="128"/>
      </rPr>
      <t>（ｴﾈﾙｷﾞｰ消費量（燃料別単位）×平均発熱量×10</t>
    </r>
    <r>
      <rPr>
        <vertAlign val="superscript"/>
        <sz val="8"/>
        <rFont val="ＭＳ Ｐゴシック"/>
        <family val="3"/>
        <charset val="128"/>
      </rPr>
      <t>-6</t>
    </r>
    <r>
      <rPr>
        <sz val="8"/>
        <rFont val="ＭＳ Ｐゴシック"/>
        <family val="3"/>
        <charset val="128"/>
      </rPr>
      <t>）</t>
    </r>
    <rPh sb="0" eb="3">
      <t>ハツネツリョウ</t>
    </rPh>
    <rPh sb="15" eb="17">
      <t>ショウヒ</t>
    </rPh>
    <rPh sb="19" eb="21">
      <t>ネンリョウ</t>
    </rPh>
    <rPh sb="21" eb="22">
      <t>ベツ</t>
    </rPh>
    <rPh sb="22" eb="24">
      <t>タンイ</t>
    </rPh>
    <phoneticPr fontId="2"/>
  </si>
  <si>
    <r>
      <t>エネルギー消費量（原油換算k</t>
    </r>
    <r>
      <rPr>
        <sz val="11"/>
        <rFont val="ＭＳ Ｐゴシック"/>
        <family val="3"/>
        <charset val="128"/>
      </rPr>
      <t xml:space="preserve">l）
</t>
    </r>
    <r>
      <rPr>
        <sz val="11"/>
        <rFont val="ＭＳ Ｐゴシック"/>
        <family val="3"/>
        <charset val="128"/>
      </rPr>
      <t>　（発熱量×</t>
    </r>
    <r>
      <rPr>
        <sz val="11"/>
        <rFont val="ＭＳ Ｐゴシック"/>
        <family val="3"/>
        <charset val="128"/>
      </rPr>
      <t>0.0258</t>
    </r>
    <r>
      <rPr>
        <sz val="11"/>
        <rFont val="ＭＳ Ｐゴシック"/>
        <family val="3"/>
        <charset val="128"/>
      </rPr>
      <t>）</t>
    </r>
    <rPh sb="5" eb="8">
      <t>ショウヒリョウ</t>
    </rPh>
    <rPh sb="9" eb="11">
      <t>ゲンユ</t>
    </rPh>
    <rPh sb="11" eb="13">
      <t>カンサン</t>
    </rPh>
    <rPh sb="19" eb="22">
      <t>ハツネツリョウ</t>
    </rPh>
    <phoneticPr fontId="2"/>
  </si>
  <si>
    <r>
      <t>CO</t>
    </r>
    <r>
      <rPr>
        <vertAlign val="subscript"/>
        <sz val="11"/>
        <rFont val="ＭＳ Ｐゴシック"/>
        <family val="3"/>
        <charset val="128"/>
      </rPr>
      <t>2</t>
    </r>
    <r>
      <rPr>
        <sz val="11"/>
        <rFont val="ＭＳ Ｐゴシック"/>
        <family val="3"/>
        <charset val="128"/>
      </rPr>
      <t>排出量(t-CO</t>
    </r>
    <r>
      <rPr>
        <vertAlign val="subscript"/>
        <sz val="11"/>
        <rFont val="ＭＳ Ｐゴシック"/>
        <family val="3"/>
        <charset val="128"/>
      </rPr>
      <t>2</t>
    </r>
    <r>
      <rPr>
        <sz val="11"/>
        <rFont val="ＭＳ Ｐゴシック"/>
        <family val="3"/>
        <charset val="128"/>
      </rPr>
      <t>) 
　</t>
    </r>
    <r>
      <rPr>
        <sz val="8"/>
        <rFont val="ＭＳ Ｐゴシック"/>
        <family val="3"/>
        <charset val="128"/>
      </rPr>
      <t>（発熱量×炭素排出係数×44/12×10</t>
    </r>
    <r>
      <rPr>
        <vertAlign val="superscript"/>
        <sz val="8"/>
        <rFont val="ＭＳ Ｐゴシック"/>
        <family val="3"/>
        <charset val="128"/>
      </rPr>
      <t>4</t>
    </r>
    <r>
      <rPr>
        <sz val="8"/>
        <rFont val="ＭＳ Ｐゴシック"/>
        <family val="3"/>
        <charset val="128"/>
      </rPr>
      <t>）　
（電力は万kWh×炭素排出係数×44/12）</t>
    </r>
    <rPh sb="3" eb="6">
      <t>ハイシュツリョウ</t>
    </rPh>
    <rPh sb="17" eb="20">
      <t>ハツネツリョウ</t>
    </rPh>
    <rPh sb="21" eb="23">
      <t>タンソ</t>
    </rPh>
    <rPh sb="23" eb="25">
      <t>ハイシュツ</t>
    </rPh>
    <rPh sb="25" eb="27">
      <t>ケイスウ</t>
    </rPh>
    <rPh sb="41" eb="43">
      <t>デンリョク</t>
    </rPh>
    <rPh sb="44" eb="45">
      <t>マン</t>
    </rPh>
    <phoneticPr fontId="2"/>
  </si>
  <si>
    <t>炭素排出係数　　（万t-C/PJ）</t>
    <rPh sb="0" eb="2">
      <t>タンソ</t>
    </rPh>
    <rPh sb="2" eb="4">
      <t>ハイシュツ</t>
    </rPh>
    <rPh sb="4" eb="6">
      <t>ケイスウ</t>
    </rPh>
    <phoneticPr fontId="2"/>
  </si>
  <si>
    <t>実排出係数</t>
    <rPh sb="0" eb="1">
      <t>ジツ</t>
    </rPh>
    <rPh sb="1" eb="3">
      <t>ハイシュツ</t>
    </rPh>
    <rPh sb="3" eb="5">
      <t>ケイスウ</t>
    </rPh>
    <phoneticPr fontId="2"/>
  </si>
  <si>
    <t>クレジット調整後</t>
    <rPh sb="5" eb="8">
      <t>チョウセイゴ</t>
    </rPh>
    <phoneticPr fontId="2"/>
  </si>
  <si>
    <t>エネルギー消費量
（燃料別単位）</t>
    <phoneticPr fontId="2"/>
  </si>
  <si>
    <r>
      <t xml:space="preserve">CO2排出原単位
</t>
    </r>
    <r>
      <rPr>
        <sz val="11"/>
        <rFont val="ＭＳ Ｐゴシック"/>
        <family val="3"/>
        <charset val="128"/>
      </rPr>
      <t>（t-CO2/生産量t）</t>
    </r>
    <phoneticPr fontId="2"/>
  </si>
  <si>
    <t>エネルギー消費原単位
（原油換算kl/生産量ｔ）</t>
    <phoneticPr fontId="2"/>
  </si>
  <si>
    <t>実排出量</t>
    <rPh sb="0" eb="1">
      <t>ジツ</t>
    </rPh>
    <rPh sb="1" eb="3">
      <t>ハイシュツ</t>
    </rPh>
    <rPh sb="3" eb="4">
      <t>リョウ</t>
    </rPh>
    <phoneticPr fontId="2"/>
  </si>
  <si>
    <t>調整後排出量</t>
    <rPh sb="0" eb="3">
      <t>チョウセイゴ</t>
    </rPh>
    <rPh sb="3" eb="6">
      <t>ハイシュツリョウ</t>
    </rPh>
    <phoneticPr fontId="2"/>
  </si>
  <si>
    <t>調整後排出量</t>
    <rPh sb="0" eb="2">
      <t>チョウセイ</t>
    </rPh>
    <rPh sb="2" eb="3">
      <t>ゴ</t>
    </rPh>
    <rPh sb="3" eb="6">
      <t>ハイシュツリョウ</t>
    </rPh>
    <phoneticPr fontId="2"/>
  </si>
  <si>
    <t>調整後排出量</t>
    <rPh sb="0" eb="3">
      <t>チョウセイゴ</t>
    </rPh>
    <rPh sb="3" eb="5">
      <t>ハイシュツ</t>
    </rPh>
    <rPh sb="5" eb="6">
      <t>リョウ</t>
    </rPh>
    <phoneticPr fontId="2"/>
  </si>
  <si>
    <t>(別記）</t>
    <rPh sb="1" eb="3">
      <t>ベッキ</t>
    </rPh>
    <phoneticPr fontId="2"/>
  </si>
  <si>
    <t>(別紙３）　ＣＯ２排出量等計算表　Ⅵ</t>
    <rPh sb="1" eb="3">
      <t>ベッシ</t>
    </rPh>
    <phoneticPr fontId="2"/>
  </si>
  <si>
    <t>その他の重質石油製品</t>
    <rPh sb="2" eb="3">
      <t>タ</t>
    </rPh>
    <rPh sb="4" eb="5">
      <t>オモ</t>
    </rPh>
    <rPh sb="5" eb="6">
      <t>シツ</t>
    </rPh>
    <rPh sb="6" eb="8">
      <t>セキユ</t>
    </rPh>
    <rPh sb="8" eb="10">
      <t>セイヒン</t>
    </rPh>
    <phoneticPr fontId="2"/>
  </si>
  <si>
    <t>2014年度</t>
    <rPh sb="4" eb="6">
      <t>ネンド</t>
    </rPh>
    <phoneticPr fontId="2"/>
  </si>
  <si>
    <t>購入電力（2014年）</t>
    <rPh sb="0" eb="2">
      <t>コウニュウ</t>
    </rPh>
    <rPh sb="2" eb="4">
      <t>デンリョク</t>
    </rPh>
    <rPh sb="9" eb="10">
      <t>ネン</t>
    </rPh>
    <phoneticPr fontId="2"/>
  </si>
  <si>
    <t>2015年度</t>
    <rPh sb="4" eb="6">
      <t>ネンド</t>
    </rPh>
    <phoneticPr fontId="2"/>
  </si>
  <si>
    <t>購入電力（2015年）</t>
    <rPh sb="0" eb="2">
      <t>コウニュウ</t>
    </rPh>
    <rPh sb="2" eb="4">
      <t>デンリョク</t>
    </rPh>
    <rPh sb="9" eb="10">
      <t>ネン</t>
    </rPh>
    <phoneticPr fontId="2"/>
  </si>
  <si>
    <t>2016年度</t>
    <rPh sb="4" eb="6">
      <t>ネンド</t>
    </rPh>
    <phoneticPr fontId="2"/>
  </si>
  <si>
    <t>※生産活動量欄は原単位計算時の分母に応じて（　　）に記載願います。</t>
    <rPh sb="1" eb="3">
      <t>セイサン</t>
    </rPh>
    <rPh sb="3" eb="5">
      <t>カツドウ</t>
    </rPh>
    <rPh sb="5" eb="6">
      <t>リョウ</t>
    </rPh>
    <rPh sb="6" eb="7">
      <t>ラン</t>
    </rPh>
    <rPh sb="8" eb="11">
      <t>ゲンタンイ</t>
    </rPh>
    <rPh sb="11" eb="14">
      <t>ケイサンジ</t>
    </rPh>
    <rPh sb="15" eb="17">
      <t>ブンボ</t>
    </rPh>
    <rPh sb="18" eb="19">
      <t>オウ</t>
    </rPh>
    <rPh sb="26" eb="28">
      <t>キサイ</t>
    </rPh>
    <rPh sb="28" eb="29">
      <t>ネガ</t>
    </rPh>
    <phoneticPr fontId="2"/>
  </si>
  <si>
    <t>生産活動量
（　　　　　　　　）(t)</t>
    <rPh sb="0" eb="2">
      <t>セイサン</t>
    </rPh>
    <rPh sb="2" eb="4">
      <t>カツドウ</t>
    </rPh>
    <rPh sb="4" eb="5">
      <t>リョウ</t>
    </rPh>
    <phoneticPr fontId="2"/>
  </si>
  <si>
    <t>（別紙２）</t>
    <rPh sb="1" eb="3">
      <t>ベッシ</t>
    </rPh>
    <phoneticPr fontId="2"/>
  </si>
  <si>
    <t>エネルギー消費量・ＣＯ２排出量等の実績</t>
    <rPh sb="5" eb="8">
      <t>ショウヒリョウ</t>
    </rPh>
    <rPh sb="12" eb="15">
      <t>ハイシュツリョウ</t>
    </rPh>
    <rPh sb="15" eb="16">
      <t>トウ</t>
    </rPh>
    <rPh sb="17" eb="19">
      <t>ジッセキ</t>
    </rPh>
    <phoneticPr fontId="2"/>
  </si>
  <si>
    <t>見通し目標は直接入力</t>
    <rPh sb="0" eb="2">
      <t>ミトオ</t>
    </rPh>
    <rPh sb="3" eb="5">
      <t>モクヒョウ</t>
    </rPh>
    <rPh sb="6" eb="8">
      <t>チョクセツ</t>
    </rPh>
    <rPh sb="8" eb="10">
      <t>ニュウリョク</t>
    </rPh>
    <phoneticPr fontId="2"/>
  </si>
  <si>
    <t>年度</t>
    <rPh sb="0" eb="2">
      <t>ネンド</t>
    </rPh>
    <phoneticPr fontId="2"/>
  </si>
  <si>
    <t>2011年度
実績</t>
    <rPh sb="4" eb="6">
      <t>ネンド</t>
    </rPh>
    <rPh sb="7" eb="9">
      <t>ジッセキ</t>
    </rPh>
    <phoneticPr fontId="2"/>
  </si>
  <si>
    <t>2012年度
実績</t>
    <rPh sb="4" eb="6">
      <t>ネンド</t>
    </rPh>
    <rPh sb="7" eb="9">
      <t>ジッセキ</t>
    </rPh>
    <phoneticPr fontId="2"/>
  </si>
  <si>
    <t>2013年度
実績</t>
    <rPh sb="4" eb="6">
      <t>ネンド</t>
    </rPh>
    <rPh sb="7" eb="9">
      <t>ジッセキ</t>
    </rPh>
    <phoneticPr fontId="2"/>
  </si>
  <si>
    <t>2014年度
実績</t>
    <rPh sb="4" eb="6">
      <t>ネンド</t>
    </rPh>
    <rPh sb="7" eb="9">
      <t>ジッセキ</t>
    </rPh>
    <phoneticPr fontId="2"/>
  </si>
  <si>
    <t>2015年度
実績</t>
    <rPh sb="4" eb="6">
      <t>ネンド</t>
    </rPh>
    <rPh sb="7" eb="9">
      <t>ジッセキ</t>
    </rPh>
    <phoneticPr fontId="2"/>
  </si>
  <si>
    <t>2020年度
目標</t>
    <rPh sb="4" eb="6">
      <t>ネンド</t>
    </rPh>
    <rPh sb="7" eb="9">
      <t>モクヒョウ</t>
    </rPh>
    <phoneticPr fontId="2"/>
  </si>
  <si>
    <t>2030年度
目標</t>
    <rPh sb="4" eb="6">
      <t>ネンド</t>
    </rPh>
    <rPh sb="7" eb="9">
      <t>モクヒョウ</t>
    </rPh>
    <phoneticPr fontId="2"/>
  </si>
  <si>
    <t>②エネルギー消費量
（原油換算ｋｌ）</t>
    <rPh sb="6" eb="9">
      <t>ショウヒリョウ</t>
    </rPh>
    <rPh sb="11" eb="13">
      <t>ゲンユ</t>
    </rPh>
    <rPh sb="13" eb="15">
      <t>カンザン</t>
    </rPh>
    <phoneticPr fontId="2"/>
  </si>
  <si>
    <t>前年度比</t>
    <rPh sb="0" eb="4">
      <t>ゼンネンドヒ</t>
    </rPh>
    <phoneticPr fontId="2"/>
  </si>
  <si>
    <t>基準年度比</t>
    <rPh sb="0" eb="2">
      <t>キジュン</t>
    </rPh>
    <rPh sb="2" eb="5">
      <t>ネンドヒ</t>
    </rPh>
    <phoneticPr fontId="2"/>
  </si>
  <si>
    <t>（参考）
電力消費量</t>
    <rPh sb="1" eb="3">
      <t>サンコウ</t>
    </rPh>
    <rPh sb="5" eb="7">
      <t>デンリョク</t>
    </rPh>
    <rPh sb="7" eb="10">
      <t>ショウヒリョウ</t>
    </rPh>
    <phoneticPr fontId="2"/>
  </si>
  <si>
    <t>エネルギー消費原単位
②/①</t>
    <rPh sb="5" eb="7">
      <t>ショウヒ</t>
    </rPh>
    <rPh sb="7" eb="10">
      <t>ゲンタンイ</t>
    </rPh>
    <phoneticPr fontId="2"/>
  </si>
  <si>
    <t>③ＣＯ２排出量</t>
    <rPh sb="4" eb="7">
      <t>ハイシュツリョウ</t>
    </rPh>
    <phoneticPr fontId="2"/>
  </si>
  <si>
    <t>前年度比（調整後）</t>
    <rPh sb="0" eb="4">
      <t>ゼンネンドヒ</t>
    </rPh>
    <rPh sb="5" eb="8">
      <t>チョウセイゴ</t>
    </rPh>
    <phoneticPr fontId="2"/>
  </si>
  <si>
    <t>基準年度比（調整後）</t>
    <rPh sb="0" eb="2">
      <t>キジュン</t>
    </rPh>
    <rPh sb="2" eb="5">
      <t>ネンドヒ</t>
    </rPh>
    <rPh sb="6" eb="9">
      <t>チョウセイゴ</t>
    </rPh>
    <phoneticPr fontId="2"/>
  </si>
  <si>
    <t>ＣＯ２排出量原単位
③/①</t>
    <rPh sb="3" eb="6">
      <t>ハイシュツリョウ</t>
    </rPh>
    <rPh sb="6" eb="9">
      <t>ゲンタンイ</t>
    </rPh>
    <phoneticPr fontId="2"/>
  </si>
  <si>
    <t>t-CO2/t</t>
    <phoneticPr fontId="2"/>
  </si>
  <si>
    <t>算定電力排出係数について</t>
    <rPh sb="0" eb="2">
      <t>サンテイ</t>
    </rPh>
    <rPh sb="2" eb="4">
      <t>デンリョク</t>
    </rPh>
    <rPh sb="4" eb="6">
      <t>ハイシュツ</t>
    </rPh>
    <rPh sb="6" eb="8">
      <t>ケイスウ</t>
    </rPh>
    <phoneticPr fontId="2"/>
  </si>
  <si>
    <t>排出係数（kg-ＣＯ₂/kwh）</t>
    <rPh sb="0" eb="2">
      <t>ハイシュツ</t>
    </rPh>
    <rPh sb="2" eb="4">
      <t>ケイスウ</t>
    </rPh>
    <phoneticPr fontId="2"/>
  </si>
  <si>
    <t>実排出/調整後/その他</t>
    <rPh sb="0" eb="1">
      <t>ジツ</t>
    </rPh>
    <rPh sb="1" eb="3">
      <t>ハイシュツ</t>
    </rPh>
    <rPh sb="4" eb="7">
      <t>チョウセイゴ</t>
    </rPh>
    <rPh sb="10" eb="11">
      <t>タ</t>
    </rPh>
    <phoneticPr fontId="2"/>
  </si>
  <si>
    <t>係数年度</t>
    <rPh sb="0" eb="2">
      <t>ケイスウ</t>
    </rPh>
    <rPh sb="2" eb="4">
      <t>ネンド</t>
    </rPh>
    <phoneticPr fontId="2"/>
  </si>
  <si>
    <t>発電端/受電端</t>
    <rPh sb="0" eb="2">
      <t>ハツデン</t>
    </rPh>
    <rPh sb="2" eb="3">
      <t>タン</t>
    </rPh>
    <rPh sb="4" eb="6">
      <t>ジュデン</t>
    </rPh>
    <rPh sb="6" eb="7">
      <t>タン</t>
    </rPh>
    <phoneticPr fontId="2"/>
  </si>
  <si>
    <t>＊原単位の生産活動量について（　　）に生産量等記載願います。（単位もそれに併せて修正願います）</t>
    <rPh sb="1" eb="4">
      <t>ゲンタンイ</t>
    </rPh>
    <rPh sb="5" eb="7">
      <t>セイサン</t>
    </rPh>
    <rPh sb="7" eb="10">
      <t>カツドウリョウ</t>
    </rPh>
    <rPh sb="19" eb="22">
      <t>セイサンリョウ</t>
    </rPh>
    <rPh sb="22" eb="23">
      <t>トウ</t>
    </rPh>
    <rPh sb="23" eb="25">
      <t>キサイ</t>
    </rPh>
    <rPh sb="25" eb="26">
      <t>ネガ</t>
    </rPh>
    <rPh sb="31" eb="33">
      <t>タンイ</t>
    </rPh>
    <rPh sb="37" eb="38">
      <t>アワ</t>
    </rPh>
    <rPh sb="40" eb="42">
      <t>シュウセイ</t>
    </rPh>
    <rPh sb="42" eb="43">
      <t>ネガ</t>
    </rPh>
    <phoneticPr fontId="2"/>
  </si>
  <si>
    <t>＊エネルギー消費量は原油換算でご記入ください。</t>
    <rPh sb="6" eb="9">
      <t>ショウヒリョウ</t>
    </rPh>
    <rPh sb="10" eb="12">
      <t>ゲンユ</t>
    </rPh>
    <rPh sb="12" eb="14">
      <t>カンサン</t>
    </rPh>
    <rPh sb="16" eb="18">
      <t>キニュウ</t>
    </rPh>
    <phoneticPr fontId="2"/>
  </si>
  <si>
    <t>＊「CO2排出量」欄には、「実排出量」と「調整後排出量（電力会社が取得したクレジットを反映させた電力排出係数で算出した排出量）」をどちらもご記入ください。</t>
    <rPh sb="5" eb="8">
      <t>ハイシュツリョウ</t>
    </rPh>
    <rPh sb="9" eb="10">
      <t>ラン</t>
    </rPh>
    <rPh sb="14" eb="15">
      <t>ジツ</t>
    </rPh>
    <rPh sb="15" eb="18">
      <t>ハイシュツリョウ</t>
    </rPh>
    <rPh sb="21" eb="24">
      <t>チョウセイゴ</t>
    </rPh>
    <rPh sb="24" eb="27">
      <t>ハイシュツリョウ</t>
    </rPh>
    <rPh sb="28" eb="30">
      <t>デンリョク</t>
    </rPh>
    <rPh sb="30" eb="32">
      <t>ガイシャ</t>
    </rPh>
    <rPh sb="33" eb="35">
      <t>シュトク</t>
    </rPh>
    <rPh sb="43" eb="45">
      <t>ハンエイ</t>
    </rPh>
    <rPh sb="48" eb="50">
      <t>デンリョク</t>
    </rPh>
    <rPh sb="50" eb="52">
      <t>ハイシュツ</t>
    </rPh>
    <rPh sb="52" eb="54">
      <t>ケイスウ</t>
    </rPh>
    <rPh sb="55" eb="57">
      <t>サンシュツ</t>
    </rPh>
    <rPh sb="59" eb="61">
      <t>ハイシュツ</t>
    </rPh>
    <rPh sb="61" eb="62">
      <t>リョウ</t>
    </rPh>
    <rPh sb="70" eb="72">
      <t>キニュウ</t>
    </rPh>
    <phoneticPr fontId="2"/>
  </si>
  <si>
    <t>2016年度
実績</t>
    <rPh sb="4" eb="6">
      <t>ネンド</t>
    </rPh>
    <rPh sb="7" eb="9">
      <t>ジッセキ</t>
    </rPh>
    <phoneticPr fontId="2"/>
  </si>
  <si>
    <t>2017年度
見通し</t>
    <rPh sb="4" eb="6">
      <t>ネンド</t>
    </rPh>
    <rPh sb="7" eb="9">
      <t>ミトオ</t>
    </rPh>
    <phoneticPr fontId="2"/>
  </si>
  <si>
    <t>購入電力（2016年）</t>
    <rPh sb="0" eb="2">
      <t>コウニュウ</t>
    </rPh>
    <rPh sb="2" eb="4">
      <t>デンリョク</t>
    </rPh>
    <rPh sb="9" eb="10">
      <t>ネン</t>
    </rPh>
    <phoneticPr fontId="2"/>
  </si>
  <si>
    <t>黄色セルは別紙３より自動転送</t>
    <rPh sb="0" eb="2">
      <t>キイロ</t>
    </rPh>
    <rPh sb="5" eb="7">
      <t>ベッシ</t>
    </rPh>
    <rPh sb="10" eb="12">
      <t>ジドウ</t>
    </rPh>
    <rPh sb="12" eb="14">
      <t>テンソウ</t>
    </rPh>
    <phoneticPr fontId="2"/>
  </si>
  <si>
    <t>農林水産省所管業種</t>
    <rPh sb="0" eb="2">
      <t>ノウリン</t>
    </rPh>
    <rPh sb="2" eb="4">
      <t>スイサン</t>
    </rPh>
    <rPh sb="4" eb="5">
      <t>ショウ</t>
    </rPh>
    <rPh sb="5" eb="7">
      <t>ショカン</t>
    </rPh>
    <rPh sb="7" eb="9">
      <t>ギョウシュ</t>
    </rPh>
    <phoneticPr fontId="2"/>
  </si>
  <si>
    <t>【業種（計画策定主体）名】</t>
    <phoneticPr fontId="2"/>
  </si>
  <si>
    <t>【業界団体（計画策定主体）担当者連絡先】</t>
    <phoneticPr fontId="2"/>
  </si>
  <si>
    <t>（所属・氏名）</t>
    <phoneticPr fontId="2"/>
  </si>
  <si>
    <t>（電話番号）</t>
    <phoneticPr fontId="2"/>
  </si>
  <si>
    <t>（メールアドレス）</t>
    <phoneticPr fontId="2"/>
  </si>
  <si>
    <t>※記載内容について確認の連絡をさせていただく場合がございますので予めご了承ください。</t>
    <rPh sb="1" eb="3">
      <t>キサイ</t>
    </rPh>
    <rPh sb="3" eb="5">
      <t>ナイヨウ</t>
    </rPh>
    <rPh sb="9" eb="11">
      <t>カクニン</t>
    </rPh>
    <rPh sb="12" eb="14">
      <t>レンラク</t>
    </rPh>
    <rPh sb="22" eb="24">
      <t>バアイ</t>
    </rPh>
    <rPh sb="32" eb="33">
      <t>アラカジ</t>
    </rPh>
    <rPh sb="35" eb="37">
      <t>リョウショウ</t>
    </rPh>
    <phoneticPr fontId="2"/>
  </si>
  <si>
    <t>自主行動計画
（～２０１２）</t>
    <rPh sb="0" eb="2">
      <t>ジシュ</t>
    </rPh>
    <rPh sb="2" eb="4">
      <t>コウドウ</t>
    </rPh>
    <rPh sb="4" eb="6">
      <t>ケイカク</t>
    </rPh>
    <phoneticPr fontId="2"/>
  </si>
  <si>
    <t>【目標指標】</t>
    <phoneticPr fontId="2"/>
  </si>
  <si>
    <t>【基準年度】</t>
    <phoneticPr fontId="2"/>
  </si>
  <si>
    <t>【目標水準】</t>
    <phoneticPr fontId="2"/>
  </si>
  <si>
    <t>備考</t>
    <rPh sb="0" eb="2">
      <t>ビコウ</t>
    </rPh>
    <phoneticPr fontId="2"/>
  </si>
  <si>
    <t>２０２０年度目標</t>
    <rPh sb="4" eb="5">
      <t>ネン</t>
    </rPh>
    <rPh sb="5" eb="6">
      <t>ド</t>
    </rPh>
    <rPh sb="6" eb="8">
      <t>モクヒョウ</t>
    </rPh>
    <phoneticPr fontId="2"/>
  </si>
  <si>
    <t>２０３０年度目標</t>
    <rPh sb="4" eb="5">
      <t>ネン</t>
    </rPh>
    <rPh sb="5" eb="6">
      <t>ド</t>
    </rPh>
    <rPh sb="6" eb="8">
      <t>モクヒョウ</t>
    </rPh>
    <phoneticPr fontId="2"/>
  </si>
  <si>
    <t>※自主行動計画において、2008～2012年度5カ年平均以外を目標年度に設定している場合には、備考欄に目標年度を記載。</t>
    <rPh sb="1" eb="3">
      <t>ジシュ</t>
    </rPh>
    <rPh sb="3" eb="5">
      <t>コウドウ</t>
    </rPh>
    <rPh sb="5" eb="7">
      <t>ケイカク</t>
    </rPh>
    <rPh sb="21" eb="22">
      <t>ネン</t>
    </rPh>
    <rPh sb="22" eb="23">
      <t>ド</t>
    </rPh>
    <rPh sb="25" eb="26">
      <t>ネン</t>
    </rPh>
    <rPh sb="26" eb="28">
      <t>ヘイキン</t>
    </rPh>
    <rPh sb="28" eb="30">
      <t>イガイ</t>
    </rPh>
    <rPh sb="31" eb="33">
      <t>モクヒョウ</t>
    </rPh>
    <rPh sb="33" eb="35">
      <t>ネンド</t>
    </rPh>
    <rPh sb="36" eb="38">
      <t>セッテイ</t>
    </rPh>
    <rPh sb="42" eb="44">
      <t>バアイ</t>
    </rPh>
    <rPh sb="47" eb="50">
      <t>ビコウラン</t>
    </rPh>
    <rPh sb="51" eb="53">
      <t>モクヒョウ</t>
    </rPh>
    <rPh sb="53" eb="55">
      <t>ネンド</t>
    </rPh>
    <rPh sb="56" eb="58">
      <t>キサイ</t>
    </rPh>
    <phoneticPr fontId="2"/>
  </si>
  <si>
    <t>※目標指標、基準年度、目標水準に関して補足説明が必要な場合には、備考欄に記載。</t>
    <rPh sb="1" eb="3">
      <t>モクヒョウ</t>
    </rPh>
    <rPh sb="3" eb="5">
      <t>シヒョウ</t>
    </rPh>
    <rPh sb="6" eb="8">
      <t>キジュン</t>
    </rPh>
    <rPh sb="8" eb="10">
      <t>ネンド</t>
    </rPh>
    <rPh sb="11" eb="13">
      <t>モクヒョウ</t>
    </rPh>
    <rPh sb="13" eb="15">
      <t>スイジュン</t>
    </rPh>
    <rPh sb="16" eb="17">
      <t>カン</t>
    </rPh>
    <rPh sb="19" eb="21">
      <t>ホソク</t>
    </rPh>
    <rPh sb="21" eb="23">
      <t>セツメイ</t>
    </rPh>
    <rPh sb="24" eb="26">
      <t>ヒツヨウ</t>
    </rPh>
    <rPh sb="27" eb="29">
      <t>バアイ</t>
    </rPh>
    <rPh sb="32" eb="35">
      <t>ビコウラン</t>
    </rPh>
    <rPh sb="36" eb="38">
      <t>キサイ</t>
    </rPh>
    <phoneticPr fontId="2"/>
  </si>
  <si>
    <t>※目標指標を複数設定している場合には、行を追加のうえ記載。</t>
    <rPh sb="1" eb="3">
      <t>モクヒョウ</t>
    </rPh>
    <rPh sb="3" eb="5">
      <t>シヒョウ</t>
    </rPh>
    <rPh sb="6" eb="8">
      <t>フクスウ</t>
    </rPh>
    <rPh sb="8" eb="10">
      <t>セッテイ</t>
    </rPh>
    <rPh sb="14" eb="16">
      <t>バアイ</t>
    </rPh>
    <rPh sb="19" eb="20">
      <t>ギョウ</t>
    </rPh>
    <rPh sb="21" eb="23">
      <t>ツイカ</t>
    </rPh>
    <rPh sb="26" eb="28">
      <t>キサイ</t>
    </rPh>
    <phoneticPr fontId="2"/>
  </si>
  <si>
    <t>◆記載事項は過去の実績値に係るものであるため、追加的なデータ収集等の作業が必要となる項目は概ねございません。
◆実績値については、昨年度に各省庁で実施しているフォローアップ審議会等におけるデータをご活用いただき、齟齬のないようご対応ください。</t>
    <rPh sb="1" eb="3">
      <t>キサイ</t>
    </rPh>
    <rPh sb="3" eb="5">
      <t>ジコウ</t>
    </rPh>
    <rPh sb="6" eb="8">
      <t>カコ</t>
    </rPh>
    <rPh sb="9" eb="12">
      <t>ジッセキチ</t>
    </rPh>
    <rPh sb="13" eb="14">
      <t>カカ</t>
    </rPh>
    <rPh sb="23" eb="25">
      <t>ツイカ</t>
    </rPh>
    <rPh sb="25" eb="26">
      <t>テキ</t>
    </rPh>
    <rPh sb="30" eb="32">
      <t>シュウシュウ</t>
    </rPh>
    <rPh sb="32" eb="33">
      <t>トウ</t>
    </rPh>
    <rPh sb="34" eb="36">
      <t>サギョウ</t>
    </rPh>
    <rPh sb="37" eb="39">
      <t>ヒツヨウ</t>
    </rPh>
    <rPh sb="42" eb="44">
      <t>コウモク</t>
    </rPh>
    <rPh sb="45" eb="46">
      <t>オオム</t>
    </rPh>
    <rPh sb="56" eb="59">
      <t>ジッセキチ</t>
    </rPh>
    <rPh sb="65" eb="68">
      <t>サクネンド</t>
    </rPh>
    <rPh sb="69" eb="72">
      <t>カクショウチョウ</t>
    </rPh>
    <rPh sb="73" eb="75">
      <t>ジッシ</t>
    </rPh>
    <rPh sb="86" eb="89">
      <t>シンギカイ</t>
    </rPh>
    <rPh sb="89" eb="90">
      <t>トウ</t>
    </rPh>
    <rPh sb="99" eb="101">
      <t>カツヨウ</t>
    </rPh>
    <rPh sb="106" eb="108">
      <t>ソゴ</t>
    </rPh>
    <rPh sb="114" eb="116">
      <t>タイオウ</t>
    </rPh>
    <phoneticPr fontId="2"/>
  </si>
  <si>
    <t>自主行動計画</t>
    <rPh sb="0" eb="2">
      <t>ジシュ</t>
    </rPh>
    <rPh sb="2" eb="4">
      <t>コウドウ</t>
    </rPh>
    <rPh sb="4" eb="6">
      <t>ケイカク</t>
    </rPh>
    <phoneticPr fontId="2"/>
  </si>
  <si>
    <t>第一約束期間</t>
    <phoneticPr fontId="2"/>
  </si>
  <si>
    <t>第一約束期間平均</t>
    <rPh sb="0" eb="2">
      <t>ダイイチ</t>
    </rPh>
    <rPh sb="2" eb="4">
      <t>ヤクソク</t>
    </rPh>
    <rPh sb="4" eb="6">
      <t>キカン</t>
    </rPh>
    <rPh sb="6" eb="8">
      <t>ヘイキン</t>
    </rPh>
    <phoneticPr fontId="2"/>
  </si>
  <si>
    <t>実績</t>
    <rPh sb="0" eb="2">
      <t>ジッセキ</t>
    </rPh>
    <phoneticPr fontId="2"/>
  </si>
  <si>
    <t>京都メカニズムクレジット等の
償却量（単位：万t-CO₂）</t>
    <rPh sb="0" eb="2">
      <t>キョウト</t>
    </rPh>
    <rPh sb="12" eb="13">
      <t>トウ</t>
    </rPh>
    <rPh sb="15" eb="17">
      <t>ショウキャク</t>
    </rPh>
    <rPh sb="17" eb="18">
      <t>リョウ</t>
    </rPh>
    <rPh sb="19" eb="21">
      <t>タンイ</t>
    </rPh>
    <phoneticPr fontId="2"/>
  </si>
  <si>
    <t>取得予定量</t>
    <rPh sb="0" eb="2">
      <t>シュトク</t>
    </rPh>
    <rPh sb="2" eb="4">
      <t>ヨテイ</t>
    </rPh>
    <rPh sb="4" eb="5">
      <t>リョウ</t>
    </rPh>
    <phoneticPr fontId="2"/>
  </si>
  <si>
    <t>低炭素社会実行計画　2020年度目標</t>
    <rPh sb="0" eb="3">
      <t>テイタンソ</t>
    </rPh>
    <rPh sb="3" eb="5">
      <t>シャカイ</t>
    </rPh>
    <rPh sb="5" eb="7">
      <t>ジッコウ</t>
    </rPh>
    <rPh sb="7" eb="9">
      <t>ケイカク</t>
    </rPh>
    <rPh sb="14" eb="16">
      <t>ネンド</t>
    </rPh>
    <rPh sb="16" eb="18">
      <t>モクヒョウ</t>
    </rPh>
    <phoneticPr fontId="2"/>
  </si>
  <si>
    <t>2020年度
目標水準
（実数）</t>
    <rPh sb="4" eb="6">
      <t>ネンド</t>
    </rPh>
    <rPh sb="7" eb="9">
      <t>モクヒョウ</t>
    </rPh>
    <rPh sb="9" eb="11">
      <t>スイジュン</t>
    </rPh>
    <rPh sb="13" eb="15">
      <t>ジッスウ</t>
    </rPh>
    <phoneticPr fontId="2"/>
  </si>
  <si>
    <t>基準年比</t>
    <rPh sb="0" eb="2">
      <t>キジュン</t>
    </rPh>
    <rPh sb="2" eb="3">
      <t>ネン</t>
    </rPh>
    <rPh sb="3" eb="4">
      <t>ヒ</t>
    </rPh>
    <phoneticPr fontId="21"/>
  </si>
  <si>
    <t>低炭素社会実行計画　2030年度目標</t>
    <rPh sb="0" eb="3">
      <t>テイタンソ</t>
    </rPh>
    <rPh sb="3" eb="5">
      <t>シャカイ</t>
    </rPh>
    <rPh sb="5" eb="7">
      <t>ジッコウ</t>
    </rPh>
    <rPh sb="7" eb="9">
      <t>ケイカク</t>
    </rPh>
    <rPh sb="14" eb="16">
      <t>ネンド</t>
    </rPh>
    <rPh sb="16" eb="18">
      <t>モクヒョウ</t>
    </rPh>
    <phoneticPr fontId="2"/>
  </si>
  <si>
    <t>2030年度
目標水準
（実数）</t>
    <rPh sb="4" eb="6">
      <t>ネンド</t>
    </rPh>
    <rPh sb="7" eb="9">
      <t>モクヒョウ</t>
    </rPh>
    <rPh sb="9" eb="11">
      <t>スイジュン</t>
    </rPh>
    <rPh sb="13" eb="15">
      <t>ジッスウ</t>
    </rPh>
    <phoneticPr fontId="2"/>
  </si>
  <si>
    <t>※（）内には計画における基準年の当該数値を100とした場合の、各年度の割合を記入。</t>
    <rPh sb="3" eb="4">
      <t>ナイ</t>
    </rPh>
    <rPh sb="6" eb="8">
      <t>ケイカク</t>
    </rPh>
    <rPh sb="12" eb="14">
      <t>キジュン</t>
    </rPh>
    <rPh sb="14" eb="15">
      <t>ドシ</t>
    </rPh>
    <rPh sb="16" eb="18">
      <t>トウガイ</t>
    </rPh>
    <rPh sb="18" eb="20">
      <t>スウチ</t>
    </rPh>
    <rPh sb="27" eb="29">
      <t>バアイ</t>
    </rPh>
    <rPh sb="31" eb="34">
      <t>カクネンド</t>
    </rPh>
    <rPh sb="35" eb="37">
      <t>ワリアイ</t>
    </rPh>
    <rPh sb="38" eb="40">
      <t>キニュウ</t>
    </rPh>
    <phoneticPr fontId="2"/>
  </si>
  <si>
    <t>※ＣＯ２排出量及びＣＯ２排出原単位の実績は、電力の調整後排出係数とクレジット等の償却量等に基づいて算定。</t>
    <rPh sb="4" eb="7">
      <t>ハイシュツリョウ</t>
    </rPh>
    <rPh sb="7" eb="8">
      <t>オヨ</t>
    </rPh>
    <rPh sb="12" eb="14">
      <t>ハイシュツ</t>
    </rPh>
    <rPh sb="14" eb="17">
      <t>ゲンタンイ</t>
    </rPh>
    <rPh sb="18" eb="20">
      <t>ジッセキ</t>
    </rPh>
    <rPh sb="25" eb="28">
      <t>チョウセイゴ</t>
    </rPh>
    <rPh sb="38" eb="39">
      <t>ナド</t>
    </rPh>
    <rPh sb="43" eb="44">
      <t>ナド</t>
    </rPh>
    <phoneticPr fontId="2"/>
  </si>
  <si>
    <t>※「京都メカニズムクレジット等の償却量」の「取得予定量」については、必要に応じてセルを結合。</t>
    <phoneticPr fontId="2"/>
  </si>
  <si>
    <t>※特に以下URLにて一部公表している数値については、齟齬のないよう必ずご確認ください（万が一過去実績値に変更が生じる場合にはその理由を留意事項欄に記載）。
　　京都議定書目標達成計画の進捗状況（平成２６年７月１日）　P7～　https://www.kantei.go.jp/jp/singi/ondanka/kaisai/dai28/siryou.pdf</t>
    <rPh sb="1" eb="2">
      <t>トク</t>
    </rPh>
    <rPh sb="3" eb="5">
      <t>イカ</t>
    </rPh>
    <rPh sb="10" eb="12">
      <t>イチブ</t>
    </rPh>
    <rPh sb="12" eb="14">
      <t>コウヒョウ</t>
    </rPh>
    <rPh sb="18" eb="20">
      <t>スウチ</t>
    </rPh>
    <rPh sb="26" eb="28">
      <t>ソゴ</t>
    </rPh>
    <rPh sb="33" eb="34">
      <t>カナラ</t>
    </rPh>
    <rPh sb="36" eb="38">
      <t>カクニン</t>
    </rPh>
    <rPh sb="43" eb="44">
      <t>マン</t>
    </rPh>
    <rPh sb="45" eb="46">
      <t>イチ</t>
    </rPh>
    <rPh sb="46" eb="48">
      <t>カコ</t>
    </rPh>
    <rPh sb="48" eb="51">
      <t>ジッセキチ</t>
    </rPh>
    <rPh sb="52" eb="54">
      <t>ヘンコウ</t>
    </rPh>
    <rPh sb="55" eb="56">
      <t>ショウ</t>
    </rPh>
    <rPh sb="58" eb="60">
      <t>バアイ</t>
    </rPh>
    <rPh sb="64" eb="66">
      <t>リユウ</t>
    </rPh>
    <rPh sb="67" eb="69">
      <t>リュウイ</t>
    </rPh>
    <rPh sb="69" eb="71">
      <t>ジコウ</t>
    </rPh>
    <rPh sb="71" eb="72">
      <t>ラン</t>
    </rPh>
    <rPh sb="73" eb="75">
      <t>キサイ</t>
    </rPh>
    <rPh sb="97" eb="99">
      <t>ヘイセイ</t>
    </rPh>
    <rPh sb="101" eb="102">
      <t>ネン</t>
    </rPh>
    <rPh sb="103" eb="104">
      <t>ガツ</t>
    </rPh>
    <rPh sb="105" eb="106">
      <t>ニチ</t>
    </rPh>
    <phoneticPr fontId="2"/>
  </si>
  <si>
    <t>※グレー着色箇所は、将来の実績値欄であるため、今年度においては記載不要。</t>
    <rPh sb="4" eb="6">
      <t>チャクショク</t>
    </rPh>
    <rPh sb="6" eb="8">
      <t>カショ</t>
    </rPh>
    <rPh sb="10" eb="12">
      <t>ショウライ</t>
    </rPh>
    <rPh sb="13" eb="15">
      <t>ジッセキ</t>
    </rPh>
    <rPh sb="15" eb="16">
      <t>チ</t>
    </rPh>
    <rPh sb="16" eb="17">
      <t>ラン</t>
    </rPh>
    <rPh sb="23" eb="26">
      <t>コンネンド</t>
    </rPh>
    <rPh sb="31" eb="33">
      <t>キサイ</t>
    </rPh>
    <rPh sb="33" eb="35">
      <t>フヨウ</t>
    </rPh>
    <phoneticPr fontId="2"/>
  </si>
  <si>
    <t>CO₂排出量の推移（調整後排出係数、単位：万t-CO₂）</t>
    <rPh sb="3" eb="5">
      <t>ハイシュツ</t>
    </rPh>
    <rPh sb="5" eb="6">
      <t>リョウ</t>
    </rPh>
    <rPh sb="7" eb="9">
      <t>スイイ</t>
    </rPh>
    <rPh sb="10" eb="13">
      <t>チョウセイゴ</t>
    </rPh>
    <rPh sb="13" eb="15">
      <t>ハイシュツ</t>
    </rPh>
    <rPh sb="15" eb="17">
      <t>ケイスウ</t>
    </rPh>
    <rPh sb="18" eb="20">
      <t>タンイ</t>
    </rPh>
    <rPh sb="21" eb="22">
      <t>マン</t>
    </rPh>
    <phoneticPr fontId="21"/>
  </si>
  <si>
    <t>CO2排出量
（万t-CO₂）</t>
    <rPh sb="3" eb="6">
      <t>ハイシュツリョウ</t>
    </rPh>
    <phoneticPr fontId="21"/>
  </si>
  <si>
    <t>低炭素社会実行計画</t>
    <rPh sb="0" eb="3">
      <t>テイタンソ</t>
    </rPh>
    <rPh sb="3" eb="5">
      <t>シャカイ</t>
    </rPh>
    <rPh sb="5" eb="7">
      <t>ジッコウ</t>
    </rPh>
    <rPh sb="7" eb="9">
      <t>ケイカク</t>
    </rPh>
    <phoneticPr fontId="2"/>
  </si>
  <si>
    <t>低炭素社会実行計画フェーズ2</t>
    <rPh sb="0" eb="3">
      <t>テイタンソ</t>
    </rPh>
    <rPh sb="3" eb="5">
      <t>シャカイ</t>
    </rPh>
    <rPh sb="5" eb="7">
      <t>ジッコウ</t>
    </rPh>
    <rPh sb="7" eb="9">
      <t>ケイカク</t>
    </rPh>
    <phoneticPr fontId="2"/>
  </si>
  <si>
    <t>※ 進捗状況の点検において、各業界の平仄を合わせるために調整後排出係数を用いた場合のCO₂排出量を記入。</t>
    <rPh sb="2" eb="4">
      <t>シンチョク</t>
    </rPh>
    <rPh sb="4" eb="6">
      <t>ジョウキョウ</t>
    </rPh>
    <rPh sb="7" eb="9">
      <t>テンケン</t>
    </rPh>
    <rPh sb="14" eb="17">
      <t>カクギョウカイ</t>
    </rPh>
    <rPh sb="18" eb="20">
      <t>ヒョウソク</t>
    </rPh>
    <rPh sb="21" eb="22">
      <t>ア</t>
    </rPh>
    <rPh sb="28" eb="31">
      <t>チョウセイゴ</t>
    </rPh>
    <rPh sb="31" eb="33">
      <t>ハイシュツ</t>
    </rPh>
    <rPh sb="33" eb="35">
      <t>ケイスウ</t>
    </rPh>
    <rPh sb="36" eb="37">
      <t>モチ</t>
    </rPh>
    <rPh sb="39" eb="41">
      <t>バアイ</t>
    </rPh>
    <rPh sb="42" eb="48">
      <t>シーオーツーハイシュツリョウ</t>
    </rPh>
    <rPh sb="49" eb="51">
      <t>キニュウ</t>
    </rPh>
    <phoneticPr fontId="2"/>
  </si>
  <si>
    <t xml:space="preserve">【（低炭素社会実行計画移行後）目標指標、目標水準等の変更履歴】　※低炭素社会実行計画移行後、目標水準の深掘り等の変更内容について変更時点含め記載
</t>
    <rPh sb="11" eb="13">
      <t>イコウ</t>
    </rPh>
    <rPh sb="15" eb="17">
      <t>モクヒョウ</t>
    </rPh>
    <rPh sb="17" eb="19">
      <t>シヒョウ</t>
    </rPh>
    <rPh sb="20" eb="22">
      <t>モクヒョウ</t>
    </rPh>
    <rPh sb="22" eb="24">
      <t>スイジュン</t>
    </rPh>
    <rPh sb="24" eb="25">
      <t>トウ</t>
    </rPh>
    <rPh sb="26" eb="28">
      <t>ヘンコウ</t>
    </rPh>
    <rPh sb="28" eb="30">
      <t>リレキ</t>
    </rPh>
    <rPh sb="33" eb="36">
      <t>テイタンソ</t>
    </rPh>
    <rPh sb="36" eb="38">
      <t>シャカイ</t>
    </rPh>
    <rPh sb="38" eb="40">
      <t>ジッコウ</t>
    </rPh>
    <rPh sb="40" eb="42">
      <t>ケイカク</t>
    </rPh>
    <rPh sb="42" eb="45">
      <t>イコウゴ</t>
    </rPh>
    <rPh sb="46" eb="48">
      <t>モクヒョウ</t>
    </rPh>
    <rPh sb="48" eb="50">
      <t>スイジュン</t>
    </rPh>
    <rPh sb="51" eb="53">
      <t>フカボ</t>
    </rPh>
    <rPh sb="54" eb="55">
      <t>トウ</t>
    </rPh>
    <rPh sb="56" eb="58">
      <t>ヘンコウ</t>
    </rPh>
    <rPh sb="58" eb="60">
      <t>ナイヨウ</t>
    </rPh>
    <rPh sb="64" eb="66">
      <t>ヘンコウ</t>
    </rPh>
    <rPh sb="66" eb="68">
      <t>ジテン</t>
    </rPh>
    <rPh sb="68" eb="69">
      <t>フク</t>
    </rPh>
    <rPh sb="70" eb="72">
      <t>キサイ</t>
    </rPh>
    <phoneticPr fontId="2"/>
  </si>
  <si>
    <t xml:space="preserve">【その他留意事項】
</t>
    <rPh sb="3" eb="4">
      <t>ホカ</t>
    </rPh>
    <rPh sb="4" eb="6">
      <t>リュウイ</t>
    </rPh>
    <rPh sb="6" eb="8">
      <t>ジコウ</t>
    </rPh>
    <phoneticPr fontId="2"/>
  </si>
  <si>
    <t>CO₂排出原単位</t>
  </si>
  <si>
    <t>黄色セルは自動入力（別途計算値と異なる場合は直接入力）</t>
    <rPh sb="0" eb="2">
      <t>キイロ</t>
    </rPh>
    <rPh sb="5" eb="7">
      <t>ジドウ</t>
    </rPh>
    <rPh sb="7" eb="9">
      <t>ニュウリョク</t>
    </rPh>
    <rPh sb="10" eb="12">
      <t>ベット</t>
    </rPh>
    <rPh sb="12" eb="15">
      <t>ケイサンチ</t>
    </rPh>
    <rPh sb="16" eb="17">
      <t>コト</t>
    </rPh>
    <rPh sb="19" eb="21">
      <t>バアイ</t>
    </rPh>
    <rPh sb="22" eb="24">
      <t>チョクセツ</t>
    </rPh>
    <rPh sb="24" eb="26">
      <t>ニュウリョク</t>
    </rPh>
    <phoneticPr fontId="2"/>
  </si>
  <si>
    <t>ｋｗ/ｈ</t>
    <phoneticPr fontId="2"/>
  </si>
  <si>
    <t>ｋｌ/t</t>
    <phoneticPr fontId="2"/>
  </si>
  <si>
    <t>エネルギー原単位
（単位：kl/t）</t>
  </si>
  <si>
    <t>ＣＯ２原単位
（単位：t-CO2/t）</t>
  </si>
  <si>
    <t>ｔ
（　　）</t>
    <phoneticPr fontId="2"/>
  </si>
  <si>
    <t xml:space="preserve">【自主行動計画から低炭素社会実行計画に移行した際の変更内容（バウンダリー、参加企業数等）】　※変更内容の新旧がわかるよう具体的に記載        </t>
    <rPh sb="1" eb="3">
      <t>ジシュ</t>
    </rPh>
    <rPh sb="3" eb="5">
      <t>コウドウ</t>
    </rPh>
    <rPh sb="5" eb="7">
      <t>ケイカク</t>
    </rPh>
    <rPh sb="9" eb="12">
      <t>テイタンソ</t>
    </rPh>
    <rPh sb="12" eb="14">
      <t>シャカイ</t>
    </rPh>
    <rPh sb="14" eb="16">
      <t>ジッコウ</t>
    </rPh>
    <rPh sb="16" eb="18">
      <t>ケイカク</t>
    </rPh>
    <rPh sb="19" eb="21">
      <t>イコウ</t>
    </rPh>
    <rPh sb="23" eb="24">
      <t>サイ</t>
    </rPh>
    <rPh sb="25" eb="27">
      <t>ヘンコウ</t>
    </rPh>
    <rPh sb="27" eb="29">
      <t>ナイヨウ</t>
    </rPh>
    <rPh sb="37" eb="39">
      <t>サンカ</t>
    </rPh>
    <rPh sb="39" eb="42">
      <t>キギョウスウ</t>
    </rPh>
    <rPh sb="42" eb="43">
      <t>トウ</t>
    </rPh>
    <rPh sb="47" eb="49">
      <t>ヘンコウ</t>
    </rPh>
    <rPh sb="49" eb="51">
      <t>ナイヨウ</t>
    </rPh>
    <rPh sb="52" eb="54">
      <t>シンキュウ</t>
    </rPh>
    <rPh sb="60" eb="63">
      <t>グタイテキ</t>
    </rPh>
    <rPh sb="64" eb="66">
      <t>キサイ</t>
    </rPh>
    <phoneticPr fontId="2"/>
  </si>
  <si>
    <t>エネルギー消費原単位
（原油換算kl/原料処理量ｔ）</t>
    <rPh sb="19" eb="21">
      <t>ゲンリョウ</t>
    </rPh>
    <rPh sb="21" eb="24">
      <t>ショリリョウ</t>
    </rPh>
    <phoneticPr fontId="2"/>
  </si>
  <si>
    <t>CO2排出原単位
（t-CO2/原料処理量t）</t>
    <rPh sb="16" eb="18">
      <t>ゲンリョウ</t>
    </rPh>
    <rPh sb="18" eb="21">
      <t>ショリリョウ</t>
    </rPh>
    <phoneticPr fontId="2"/>
  </si>
  <si>
    <t>基準年度
（2005年度）</t>
    <rPh sb="0" eb="2">
      <t>キジュン</t>
    </rPh>
    <rPh sb="2" eb="4">
      <t>ネンド</t>
    </rPh>
    <rPh sb="10" eb="12">
      <t>ネンド</t>
    </rPh>
    <phoneticPr fontId="2"/>
  </si>
  <si>
    <t>ｋｌ</t>
    <phoneticPr fontId="2"/>
  </si>
  <si>
    <t>t-CO2</t>
    <phoneticPr fontId="2"/>
  </si>
  <si>
    <t>基準年度
（2005）</t>
    <rPh sb="0" eb="2">
      <t>キジュン</t>
    </rPh>
    <rPh sb="2" eb="4">
      <t>ネンド</t>
    </rPh>
    <phoneticPr fontId="2"/>
  </si>
  <si>
    <r>
      <t>①生産活動量
（</t>
    </r>
    <r>
      <rPr>
        <sz val="9"/>
        <color indexed="10"/>
        <rFont val="ＭＳ Ｐゴシック"/>
        <family val="3"/>
        <charset val="128"/>
      </rPr>
      <t>生産量</t>
    </r>
    <r>
      <rPr>
        <sz val="9"/>
        <rFont val="ＭＳ Ｐゴシック"/>
        <family val="3"/>
        <charset val="128"/>
      </rPr>
      <t>）　　</t>
    </r>
    <rPh sb="1" eb="3">
      <t>セイサン</t>
    </rPh>
    <rPh sb="3" eb="5">
      <t>カツドウ</t>
    </rPh>
    <rPh sb="5" eb="6">
      <t>リョウ</t>
    </rPh>
    <rPh sb="8" eb="11">
      <t>セイサンリョウ</t>
    </rPh>
    <phoneticPr fontId="2"/>
  </si>
  <si>
    <r>
      <t>生産活動量
（　　</t>
    </r>
    <r>
      <rPr>
        <sz val="11"/>
        <color rgb="FFFF0000"/>
        <rFont val="ＭＳ Ｐゴシック"/>
        <family val="3"/>
        <charset val="128"/>
      </rPr>
      <t>生産量</t>
    </r>
    <r>
      <rPr>
        <sz val="11"/>
        <color indexed="10"/>
        <rFont val="ＭＳ Ｐゴシック"/>
        <family val="3"/>
        <charset val="128"/>
      </rPr>
      <t>　</t>
    </r>
    <r>
      <rPr>
        <sz val="11"/>
        <rFont val="ＭＳ Ｐゴシック"/>
        <family val="3"/>
        <charset val="128"/>
      </rPr>
      <t>　　）(t)</t>
    </r>
    <rPh sb="0" eb="2">
      <t>セイサン</t>
    </rPh>
    <rPh sb="2" eb="4">
      <t>カツドウ</t>
    </rPh>
    <rPh sb="4" eb="5">
      <t>リョウ</t>
    </rPh>
    <rPh sb="9" eb="11">
      <t>セイサン</t>
    </rPh>
    <rPh sb="11" eb="12">
      <t>リョウ</t>
    </rPh>
    <phoneticPr fontId="2"/>
  </si>
  <si>
    <t>全日本コーヒー協会</t>
    <rPh sb="0" eb="3">
      <t>ゼンニホン</t>
    </rPh>
    <rPh sb="7" eb="9">
      <t>キョウカイ</t>
    </rPh>
    <phoneticPr fontId="21"/>
  </si>
  <si>
    <t>専務理事　西野　豊秀</t>
    <rPh sb="0" eb="2">
      <t>センム</t>
    </rPh>
    <rPh sb="2" eb="4">
      <t>リジ</t>
    </rPh>
    <rPh sb="5" eb="7">
      <t>ニシノ</t>
    </rPh>
    <rPh sb="8" eb="10">
      <t>トヨヒデ</t>
    </rPh>
    <phoneticPr fontId="21"/>
  </si>
  <si>
    <t>03-5649-8377</t>
    <phoneticPr fontId="21"/>
  </si>
  <si>
    <t>toyohide.nishino@tune.ocn.ne.jp</t>
    <phoneticPr fontId="21"/>
  </si>
  <si>
    <t>2005年度</t>
    <rPh sb="4" eb="6">
      <t>ネンド</t>
    </rPh>
    <phoneticPr fontId="21"/>
  </si>
  <si>
    <t>▲3％</t>
    <phoneticPr fontId="21"/>
  </si>
  <si>
    <t>低炭素社会実行計画
（２０１３～）</t>
    <phoneticPr fontId="2"/>
  </si>
  <si>
    <t>【目標指標】</t>
    <phoneticPr fontId="2"/>
  </si>
  <si>
    <t>【基準年度】</t>
    <phoneticPr fontId="2"/>
  </si>
  <si>
    <t>【目標水準】</t>
    <phoneticPr fontId="2"/>
  </si>
  <si>
    <t>▲15％</t>
    <phoneticPr fontId="21"/>
  </si>
  <si>
    <t>▲25％</t>
    <phoneticPr fontId="21"/>
  </si>
  <si>
    <t>活動量（単位：生産量/千ｔ　　）</t>
    <rPh sb="7" eb="9">
      <t>セイサン</t>
    </rPh>
    <rPh sb="11" eb="12">
      <t>セン</t>
    </rPh>
    <phoneticPr fontId="21"/>
  </si>
  <si>
    <t>エネルギー消費量
（単位：千ｋｌ）</t>
    <rPh sb="13" eb="14">
      <t>セン</t>
    </rPh>
    <phoneticPr fontId="21"/>
  </si>
  <si>
    <t>基準年比</t>
    <phoneticPr fontId="21"/>
  </si>
  <si>
    <t>ＣＯ２排出量
（単位：万t-CO2）</t>
    <phoneticPr fontId="21"/>
  </si>
  <si>
    <t>エネルギー原単位
（単位：kl/t）</t>
    <phoneticPr fontId="21"/>
  </si>
  <si>
    <t>ＣＯ２原単位
（単位：t-CO2/t）</t>
    <phoneticPr fontId="21"/>
  </si>
  <si>
    <t>基準年度
（2005）</t>
  </si>
  <si>
    <t>活動量（単位：生産量/千ｔ　　）</t>
  </si>
  <si>
    <t>エネルギー消費量
（単位：千ｋｌ）</t>
  </si>
  <si>
    <t>ＣＯ２排出量
（単位：万t-CO2）</t>
  </si>
  <si>
    <t>の欄に数量を記載願います。</t>
    <rPh sb="1" eb="2">
      <t>ラン</t>
    </rPh>
    <rPh sb="3" eb="5">
      <t>スウリョウ</t>
    </rPh>
    <rPh sb="6" eb="8">
      <t>キサイ</t>
    </rPh>
    <rPh sb="8" eb="9">
      <t>ネガ</t>
    </rPh>
    <phoneticPr fontId="2"/>
  </si>
  <si>
    <t>別紙３計算値と異なる場合は直接入力</t>
    <rPh sb="0" eb="2">
      <t>ベッシ</t>
    </rPh>
    <rPh sb="3" eb="6">
      <t>ケイサンチ</t>
    </rPh>
    <rPh sb="7" eb="8">
      <t>コト</t>
    </rPh>
    <rPh sb="10" eb="12">
      <t>バアイ</t>
    </rPh>
    <rPh sb="13" eb="15">
      <t>チョクセツ</t>
    </rPh>
    <rPh sb="15" eb="17">
      <t>ニュウリョク</t>
    </rPh>
    <phoneticPr fontId="2"/>
  </si>
  <si>
    <t>セルについて確認をお願いします。</t>
    <rPh sb="6" eb="8">
      <t>カクニン</t>
    </rPh>
    <rPh sb="10" eb="11">
      <t>ネガ</t>
    </rPh>
    <phoneticPr fontId="2"/>
  </si>
  <si>
    <t>貴団体名　全日本コーヒー協会</t>
    <rPh sb="0" eb="1">
      <t>キ</t>
    </rPh>
    <rPh sb="1" eb="4">
      <t>ダンタイメイ</t>
    </rPh>
    <rPh sb="5" eb="8">
      <t>ゼンニホン</t>
    </rPh>
    <rPh sb="12" eb="14">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</si>
</sst>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00"/>
    <numFmt numFmtId="178" formatCode="#,##0.0;[Red]\-#,##0.0"/>
    <numFmt numFmtId="179" formatCode="#,##0.000;[Red]\-#,##0.000"/>
    <numFmt numFmtId="180" formatCode="0.000_);[Red]\(0.000\)"/>
    <numFmt numFmtId="181" formatCode="0.000_ "/>
    <numFmt numFmtId="182" formatCode="0.00_);[Red]\(0.00\)"/>
    <numFmt numFmtId="183" formatCode="0.0%"/>
    <numFmt numFmtId="184" formatCode="\(\ General\ \);0"/>
    <numFmt numFmtId="185" formatCode="\(\ #\ \)"/>
    <numFmt numFmtId="186" formatCode="\(\ General\ \);0.00"/>
  </numFmts>
  <fonts count="28" x14ac:knownFonts="1">
    <font>
      <sz val="11"/>
      <name val="ＭＳ Ｐゴシック"/>
      <family val="3"/>
      <charset val="128"/>
    </font>
    <font>
      <sz val="11"/>
      <name val="ＭＳ Ｐゴシック"/>
      <family val="3"/>
      <charset val="128"/>
    </font>
    <font>
      <sz val="6"/>
      <name val="ＭＳ Ｐゴシック"/>
      <family val="3"/>
      <charset val="128"/>
    </font>
    <font>
      <vertAlign val="superscript"/>
      <sz val="11"/>
      <name val="ＭＳ Ｐゴシック"/>
      <family val="3"/>
      <charset val="128"/>
    </font>
    <font>
      <sz val="11"/>
      <color indexed="8"/>
      <name val="ＭＳ Ｐゴシック"/>
      <family val="3"/>
      <charset val="128"/>
    </font>
    <font>
      <vertAlign val="subscript"/>
      <sz val="11"/>
      <name val="ＭＳ Ｐゴシック"/>
      <family val="3"/>
      <charset val="128"/>
    </font>
    <font>
      <sz val="8"/>
      <name val="ＭＳ Ｐゴシック"/>
      <family val="3"/>
      <charset val="128"/>
    </font>
    <font>
      <vertAlign val="superscript"/>
      <sz val="8"/>
      <name val="ＭＳ Ｐゴシック"/>
      <family val="3"/>
      <charset val="128"/>
    </font>
    <font>
      <sz val="11"/>
      <color indexed="10"/>
      <name val="ＭＳ Ｐゴシック"/>
      <family val="3"/>
      <charset val="128"/>
    </font>
    <font>
      <b/>
      <sz val="16"/>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
      <sz val="6"/>
      <name val="ＭＳ ゴシック"/>
      <family val="2"/>
      <charset val="128"/>
    </font>
    <font>
      <u/>
      <sz val="10"/>
      <color theme="10"/>
      <name val="ＭＳ ゴシック"/>
      <family val="2"/>
      <charset val="128"/>
    </font>
    <font>
      <b/>
      <sz val="11"/>
      <color rgb="FFFF0000"/>
      <name val="ＭＳ Ｐゴシック"/>
      <family val="3"/>
      <charset val="128"/>
      <scheme val="minor"/>
    </font>
    <font>
      <b/>
      <sz val="8"/>
      <color theme="1"/>
      <name val="ＭＳ Ｐゴシック"/>
      <family val="3"/>
      <charset val="128"/>
      <scheme val="minor"/>
    </font>
    <font>
      <sz val="11"/>
      <name val="ＭＳ Ｐゴシック"/>
      <family val="3"/>
      <charset val="128"/>
      <scheme val="minor"/>
    </font>
    <font>
      <sz val="11"/>
      <color theme="1"/>
      <name val="ＭＳ ゴシック"/>
      <family val="2"/>
      <charset val="128"/>
    </font>
    <font>
      <sz val="9"/>
      <color indexed="10"/>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rgb="FF66FF66"/>
        <bgColor indexed="64"/>
      </patternFill>
    </fill>
    <fill>
      <patternFill patternType="solid">
        <fgColor theme="9" tint="0.59999389629810485"/>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diagonalDown="1">
      <left/>
      <right style="double">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38" fontId="1" fillId="0" borderId="0" applyFont="0" applyFill="0" applyBorder="0" applyAlignment="0" applyProtection="0"/>
    <xf numFmtId="0" fontId="15" fillId="0" borderId="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cellStyleXfs>
  <cellXfs count="455">
    <xf numFmtId="0" fontId="0" fillId="0" borderId="0" xfId="0"/>
    <xf numFmtId="0" fontId="1" fillId="0" borderId="1" xfId="0" applyFont="1" applyBorder="1" applyAlignment="1">
      <alignment horizontal="center" vertical="center"/>
    </xf>
    <xf numFmtId="0" fontId="1" fillId="0" borderId="0" xfId="0" applyFont="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38" fontId="1" fillId="2" borderId="4" xfId="2" applyFont="1" applyFill="1" applyBorder="1" applyAlignment="1">
      <alignment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vertical="center"/>
    </xf>
    <xf numFmtId="177" fontId="1" fillId="0" borderId="4" xfId="0" applyNumberFormat="1" applyFont="1" applyBorder="1" applyAlignment="1">
      <alignment vertical="center"/>
    </xf>
    <xf numFmtId="179" fontId="1" fillId="0" borderId="0" xfId="2" applyNumberFormat="1" applyFont="1" applyBorder="1" applyAlignment="1">
      <alignment vertical="center"/>
    </xf>
    <xf numFmtId="38" fontId="1" fillId="0" borderId="7" xfId="2" applyFont="1" applyFill="1" applyBorder="1" applyAlignment="1">
      <alignment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176" fontId="1" fillId="0" borderId="7" xfId="0" applyNumberFormat="1" applyFont="1" applyBorder="1" applyAlignment="1">
      <alignment horizontal="center" vertical="center"/>
    </xf>
    <xf numFmtId="0" fontId="1" fillId="0" borderId="0" xfId="0" applyFont="1" applyBorder="1" applyAlignment="1">
      <alignment vertical="center"/>
    </xf>
    <xf numFmtId="38" fontId="1" fillId="0" borderId="4" xfId="2"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4" xfId="0" applyBorder="1" applyAlignment="1">
      <alignment horizontal="center" vertical="center"/>
    </xf>
    <xf numFmtId="38" fontId="1" fillId="3" borderId="4" xfId="2" applyFont="1" applyFill="1" applyBorder="1" applyAlignment="1">
      <alignment vertical="center"/>
    </xf>
    <xf numFmtId="181" fontId="1" fillId="0" borderId="4" xfId="0" applyNumberFormat="1" applyFont="1" applyBorder="1" applyAlignment="1">
      <alignment vertical="center"/>
    </xf>
    <xf numFmtId="180" fontId="1" fillId="0" borderId="4" xfId="0" applyNumberFormat="1" applyFont="1" applyBorder="1" applyAlignment="1">
      <alignment vertical="center"/>
    </xf>
    <xf numFmtId="0" fontId="1" fillId="0" borderId="12" xfId="0" applyFont="1" applyBorder="1" applyAlignment="1">
      <alignment vertical="center"/>
    </xf>
    <xf numFmtId="177" fontId="1" fillId="3" borderId="4" xfId="0" applyNumberFormat="1" applyFont="1" applyFill="1" applyBorder="1" applyAlignment="1">
      <alignment vertical="center"/>
    </xf>
    <xf numFmtId="0" fontId="1" fillId="0" borderId="0" xfId="0" applyFont="1" applyBorder="1" applyAlignment="1">
      <alignment horizontal="center" vertical="center"/>
    </xf>
    <xf numFmtId="0" fontId="0" fillId="0" borderId="4" xfId="0" applyBorder="1" applyAlignment="1">
      <alignment horizontal="center" vertical="center" shrinkToFit="1"/>
    </xf>
    <xf numFmtId="0" fontId="0" fillId="0" borderId="0" xfId="0" applyAlignment="1">
      <alignment vertical="center"/>
    </xf>
    <xf numFmtId="0" fontId="1" fillId="0" borderId="0" xfId="0" applyFont="1" applyBorder="1" applyAlignment="1">
      <alignment horizontal="center" vertical="center" wrapText="1"/>
    </xf>
    <xf numFmtId="0" fontId="1" fillId="3" borderId="0" xfId="0" applyFont="1" applyFill="1" applyBorder="1" applyAlignment="1">
      <alignment horizontal="center" vertical="center"/>
    </xf>
    <xf numFmtId="2" fontId="1" fillId="0" borderId="0" xfId="0" applyNumberFormat="1" applyFont="1" applyBorder="1" applyAlignment="1">
      <alignment vertical="center"/>
    </xf>
    <xf numFmtId="0" fontId="8" fillId="0" borderId="0" xfId="0" applyFont="1" applyBorder="1" applyAlignment="1">
      <alignment horizontal="center" vertical="center" shrinkToFit="1"/>
    </xf>
    <xf numFmtId="181" fontId="8" fillId="0" borderId="0" xfId="0" applyNumberFormat="1" applyFont="1" applyBorder="1" applyAlignment="1">
      <alignment vertical="center"/>
    </xf>
    <xf numFmtId="0" fontId="8" fillId="0" borderId="0" xfId="0" applyFont="1" applyBorder="1" applyAlignment="1">
      <alignment vertical="center" wrapText="1" shrinkToFit="1"/>
    </xf>
    <xf numFmtId="38" fontId="0" fillId="0" borderId="13" xfId="2" applyFont="1" applyFill="1" applyBorder="1" applyAlignment="1">
      <alignment horizontal="center" vertical="center" shrinkToFit="1"/>
    </xf>
    <xf numFmtId="0" fontId="0" fillId="0" borderId="3" xfId="0" applyFill="1" applyBorder="1" applyAlignment="1">
      <alignment horizontal="center" vertical="center" shrinkToFit="1"/>
    </xf>
    <xf numFmtId="38" fontId="1" fillId="0" borderId="7" xfId="2" applyFont="1" applyFill="1" applyBorder="1" applyAlignment="1">
      <alignment horizontal="right" vertical="center"/>
    </xf>
    <xf numFmtId="176" fontId="1" fillId="0" borderId="4" xfId="0" applyNumberFormat="1" applyFont="1" applyBorder="1" applyAlignment="1">
      <alignment horizontal="right" vertical="center"/>
    </xf>
    <xf numFmtId="177" fontId="1" fillId="0" borderId="4" xfId="0" applyNumberFormat="1" applyFont="1" applyBorder="1" applyAlignment="1">
      <alignment horizontal="right" vertical="center"/>
    </xf>
    <xf numFmtId="38" fontId="1" fillId="0" borderId="4" xfId="2" applyFont="1" applyBorder="1" applyAlignment="1">
      <alignment horizontal="right" vertical="center"/>
    </xf>
    <xf numFmtId="38" fontId="1" fillId="3" borderId="4" xfId="2" applyFont="1" applyFill="1" applyBorder="1" applyAlignment="1">
      <alignment horizontal="right" vertical="center"/>
    </xf>
    <xf numFmtId="181" fontId="1" fillId="0" borderId="4" xfId="0" applyNumberFormat="1" applyFont="1" applyFill="1" applyBorder="1" applyAlignment="1">
      <alignment vertical="center"/>
    </xf>
    <xf numFmtId="38" fontId="4" fillId="3" borderId="4" xfId="2" applyFont="1" applyFill="1" applyBorder="1" applyAlignment="1" applyProtection="1">
      <alignment horizontal="right" vertical="center" wrapText="1"/>
    </xf>
    <xf numFmtId="38" fontId="0" fillId="3" borderId="4" xfId="2" applyFont="1" applyFill="1" applyBorder="1" applyAlignment="1" applyProtection="1">
      <alignment horizontal="right" vertical="center" wrapText="1"/>
    </xf>
    <xf numFmtId="38" fontId="1" fillId="0" borderId="7" xfId="2" applyFont="1" applyBorder="1" applyAlignment="1">
      <alignment horizontal="right" vertical="center"/>
    </xf>
    <xf numFmtId="0" fontId="9" fillId="0" borderId="0" xfId="0" applyFont="1" applyAlignment="1">
      <alignment vertical="center"/>
    </xf>
    <xf numFmtId="0" fontId="10" fillId="0" borderId="0" xfId="0" applyFont="1" applyAlignment="1">
      <alignment vertical="center"/>
    </xf>
    <xf numFmtId="2" fontId="1" fillId="4" borderId="4" xfId="0" applyNumberFormat="1" applyFont="1" applyFill="1" applyBorder="1" applyAlignment="1">
      <alignment horizontal="center" vertical="center"/>
    </xf>
    <xf numFmtId="38" fontId="1" fillId="0" borderId="4" xfId="2" applyFont="1" applyFill="1" applyBorder="1" applyAlignment="1">
      <alignment horizontal="right" vertical="center"/>
    </xf>
    <xf numFmtId="0" fontId="0" fillId="0" borderId="4" xfId="0" applyFont="1" applyBorder="1" applyAlignment="1">
      <alignment vertical="center" shrinkToFit="1"/>
    </xf>
    <xf numFmtId="0" fontId="0" fillId="0" borderId="0" xfId="0" applyFont="1" applyAlignment="1">
      <alignment vertical="center"/>
    </xf>
    <xf numFmtId="179" fontId="18" fillId="4" borderId="4" xfId="0" applyNumberFormat="1" applyFont="1" applyFill="1" applyBorder="1" applyAlignment="1">
      <alignment vertical="center"/>
    </xf>
    <xf numFmtId="0" fontId="18" fillId="0" borderId="0" xfId="0" applyFont="1" applyAlignment="1">
      <alignment vertical="center"/>
    </xf>
    <xf numFmtId="38" fontId="1" fillId="5" borderId="4" xfId="2" applyFont="1" applyFill="1" applyBorder="1" applyAlignment="1">
      <alignment horizontal="right" vertical="center"/>
    </xf>
    <xf numFmtId="179" fontId="18" fillId="0" borderId="4" xfId="0" applyNumberFormat="1" applyFont="1" applyFill="1" applyBorder="1" applyAlignment="1">
      <alignment vertical="center"/>
    </xf>
    <xf numFmtId="181" fontId="18" fillId="0" borderId="3" xfId="0" applyNumberFormat="1" applyFont="1" applyFill="1" applyBorder="1" applyAlignment="1" applyProtection="1">
      <alignment horizontal="center" vertical="center" wrapText="1"/>
    </xf>
    <xf numFmtId="38" fontId="1" fillId="5" borderId="14" xfId="2" applyFont="1" applyFill="1" applyBorder="1" applyAlignment="1">
      <alignment horizontal="right" vertical="center"/>
    </xf>
    <xf numFmtId="38" fontId="18" fillId="5" borderId="14" xfId="2" applyFont="1" applyFill="1" applyBorder="1" applyAlignment="1">
      <alignment horizontal="right" vertical="center"/>
    </xf>
    <xf numFmtId="38" fontId="18" fillId="5" borderId="4" xfId="2" applyFont="1" applyFill="1" applyBorder="1" applyAlignment="1">
      <alignment horizontal="right" vertical="center"/>
    </xf>
    <xf numFmtId="38" fontId="18" fillId="2" borderId="4" xfId="2" applyFont="1" applyFill="1" applyBorder="1" applyAlignment="1">
      <alignment vertical="center"/>
    </xf>
    <xf numFmtId="181" fontId="18" fillId="4" borderId="3" xfId="0" applyNumberFormat="1" applyFont="1" applyFill="1" applyBorder="1" applyAlignment="1" applyProtection="1">
      <alignment horizontal="center" vertical="center" wrapText="1"/>
    </xf>
    <xf numFmtId="179" fontId="19" fillId="4" borderId="4" xfId="0" applyNumberFormat="1" applyFont="1" applyFill="1" applyBorder="1" applyAlignment="1">
      <alignment vertical="center"/>
    </xf>
    <xf numFmtId="2" fontId="19" fillId="4" borderId="4" xfId="0" applyNumberFormat="1"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0" fillId="0" borderId="0" xfId="0"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8" fillId="0" borderId="0" xfId="0" applyFont="1" applyBorder="1" applyAlignment="1">
      <alignment vertical="center"/>
    </xf>
    <xf numFmtId="0" fontId="13" fillId="6" borderId="4" xfId="0" applyFont="1" applyFill="1" applyBorder="1" applyAlignment="1">
      <alignment horizontal="center" vertical="center" wrapText="1"/>
    </xf>
    <xf numFmtId="0" fontId="13" fillId="7" borderId="24"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14" fillId="0" borderId="4" xfId="0" applyFont="1" applyBorder="1" applyAlignment="1">
      <alignment vertical="center" wrapText="1" shrinkToFit="1"/>
    </xf>
    <xf numFmtId="0" fontId="13" fillId="0" borderId="4" xfId="0" applyFont="1" applyBorder="1" applyAlignment="1">
      <alignment vertical="center" wrapText="1"/>
    </xf>
    <xf numFmtId="178" fontId="13" fillId="7" borderId="25" xfId="2" applyNumberFormat="1" applyFont="1" applyFill="1" applyBorder="1" applyAlignment="1">
      <alignment horizontal="center" vertical="center"/>
    </xf>
    <xf numFmtId="0" fontId="13" fillId="10" borderId="4" xfId="0" applyFont="1" applyFill="1" applyBorder="1" applyAlignment="1">
      <alignment vertical="center" shrinkToFit="1"/>
    </xf>
    <xf numFmtId="0" fontId="13" fillId="10" borderId="4" xfId="0" applyFont="1" applyFill="1" applyBorder="1" applyAlignment="1">
      <alignment vertical="center" wrapText="1"/>
    </xf>
    <xf numFmtId="0" fontId="13" fillId="6" borderId="4" xfId="0" applyFont="1" applyFill="1" applyBorder="1" applyAlignment="1">
      <alignment horizontal="center" vertical="center"/>
    </xf>
    <xf numFmtId="9" fontId="13" fillId="7" borderId="25" xfId="0" applyNumberFormat="1" applyFont="1" applyFill="1" applyBorder="1" applyAlignment="1">
      <alignment horizontal="center" vertical="center"/>
    </xf>
    <xf numFmtId="0" fontId="13" fillId="8" borderId="25" xfId="0" applyFont="1" applyFill="1" applyBorder="1" applyAlignment="1">
      <alignment horizontal="center" vertical="center"/>
    </xf>
    <xf numFmtId="0" fontId="13" fillId="9" borderId="25" xfId="0" applyFont="1" applyFill="1" applyBorder="1" applyAlignment="1">
      <alignment horizontal="center" vertical="center"/>
    </xf>
    <xf numFmtId="9" fontId="13" fillId="8" borderId="25" xfId="0" applyNumberFormat="1" applyFont="1" applyFill="1" applyBorder="1" applyAlignment="1">
      <alignment horizontal="center" vertical="center"/>
    </xf>
    <xf numFmtId="9" fontId="13" fillId="9" borderId="25" xfId="1" applyFont="1" applyFill="1" applyBorder="1" applyAlignment="1">
      <alignment horizontal="center" vertical="center"/>
    </xf>
    <xf numFmtId="0" fontId="14" fillId="0" borderId="4" xfId="0" applyFont="1" applyFill="1" applyBorder="1" applyAlignment="1">
      <alignment horizontal="left" vertical="center" wrapText="1" shrinkToFit="1"/>
    </xf>
    <xf numFmtId="0" fontId="14" fillId="0" borderId="4" xfId="0" applyFont="1" applyFill="1" applyBorder="1" applyAlignment="1">
      <alignment vertical="center" wrapText="1"/>
    </xf>
    <xf numFmtId="0" fontId="13" fillId="6" borderId="4" xfId="0" applyFont="1" applyFill="1" applyBorder="1" applyAlignment="1">
      <alignment horizontal="right" vertical="center"/>
    </xf>
    <xf numFmtId="0" fontId="13" fillId="7" borderId="25" xfId="0" applyFont="1" applyFill="1" applyBorder="1" applyAlignment="1">
      <alignment horizontal="center" vertical="center"/>
    </xf>
    <xf numFmtId="0" fontId="14" fillId="11" borderId="4" xfId="0" applyFont="1" applyFill="1" applyBorder="1" applyAlignment="1">
      <alignment vertical="center" wrapText="1" shrinkToFit="1"/>
    </xf>
    <xf numFmtId="0" fontId="13" fillId="11" borderId="4" xfId="0" applyFont="1" applyFill="1" applyBorder="1" applyAlignment="1">
      <alignment vertical="center" wrapText="1"/>
    </xf>
    <xf numFmtId="181" fontId="13" fillId="6" borderId="4" xfId="0" applyNumberFormat="1" applyFont="1" applyFill="1" applyBorder="1" applyAlignment="1">
      <alignment horizontal="center" vertical="center"/>
    </xf>
    <xf numFmtId="181" fontId="13" fillId="7" borderId="25" xfId="0" applyNumberFormat="1" applyFont="1" applyFill="1" applyBorder="1" applyAlignment="1">
      <alignment horizontal="center" vertical="center"/>
    </xf>
    <xf numFmtId="181" fontId="13" fillId="8" borderId="25" xfId="0" applyNumberFormat="1" applyFont="1" applyFill="1" applyBorder="1" applyAlignment="1">
      <alignment horizontal="center" vertical="center"/>
    </xf>
    <xf numFmtId="181" fontId="13" fillId="9" borderId="25" xfId="0" applyNumberFormat="1" applyFont="1" applyFill="1" applyBorder="1" applyAlignment="1">
      <alignment horizontal="center" vertical="center"/>
    </xf>
    <xf numFmtId="0" fontId="13" fillId="10" borderId="1" xfId="0" applyFont="1" applyFill="1" applyBorder="1" applyAlignment="1">
      <alignment vertical="center" shrinkToFit="1"/>
    </xf>
    <xf numFmtId="0" fontId="13" fillId="10" borderId="1" xfId="0" applyFont="1" applyFill="1" applyBorder="1" applyAlignment="1">
      <alignment vertical="center" wrapText="1"/>
    </xf>
    <xf numFmtId="181" fontId="13" fillId="6" borderId="1" xfId="0" applyNumberFormat="1" applyFont="1" applyFill="1" applyBorder="1" applyAlignment="1">
      <alignment horizontal="center" vertical="center"/>
    </xf>
    <xf numFmtId="181" fontId="13" fillId="8" borderId="28" xfId="0" applyNumberFormat="1" applyFont="1" applyFill="1" applyBorder="1" applyAlignment="1">
      <alignment horizontal="center" vertical="center"/>
    </xf>
    <xf numFmtId="181" fontId="13" fillId="9" borderId="28" xfId="0" applyNumberFormat="1" applyFont="1" applyFill="1" applyBorder="1" applyAlignment="1">
      <alignment horizontal="center" vertical="center"/>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13" fillId="10" borderId="6" xfId="0" applyFont="1" applyFill="1" applyBorder="1" applyAlignment="1">
      <alignment horizontal="left" vertical="center" shrinkToFit="1"/>
    </xf>
    <xf numFmtId="0" fontId="13" fillId="10" borderId="6" xfId="0" applyFont="1" applyFill="1" applyBorder="1" applyAlignment="1">
      <alignment horizontal="left" vertical="center" wrapText="1"/>
    </xf>
    <xf numFmtId="181" fontId="13" fillId="6" borderId="6" xfId="0" applyNumberFormat="1" applyFont="1" applyFill="1" applyBorder="1" applyAlignment="1">
      <alignment horizontal="center" vertical="center"/>
    </xf>
    <xf numFmtId="181" fontId="13" fillId="8" borderId="31" xfId="0" applyNumberFormat="1" applyFont="1" applyFill="1" applyBorder="1" applyAlignment="1">
      <alignment horizontal="center" vertical="center"/>
    </xf>
    <xf numFmtId="181" fontId="13" fillId="9" borderId="31" xfId="0" applyNumberFormat="1" applyFont="1" applyFill="1" applyBorder="1" applyAlignment="1">
      <alignment horizontal="center" vertical="center"/>
    </xf>
    <xf numFmtId="0" fontId="13" fillId="11" borderId="1" xfId="0" applyFont="1" applyFill="1" applyBorder="1" applyAlignment="1">
      <alignment vertical="center" wrapText="1" shrinkToFit="1"/>
    </xf>
    <xf numFmtId="0" fontId="13" fillId="11" borderId="1" xfId="0" applyFont="1" applyFill="1" applyBorder="1" applyAlignment="1">
      <alignment vertical="center" wrapText="1"/>
    </xf>
    <xf numFmtId="181" fontId="13" fillId="11" borderId="1" xfId="0" applyNumberFormat="1" applyFont="1" applyFill="1" applyBorder="1" applyAlignment="1">
      <alignment vertical="center"/>
    </xf>
    <xf numFmtId="181" fontId="13" fillId="11" borderId="5" xfId="0" applyNumberFormat="1" applyFont="1" applyFill="1" applyBorder="1" applyAlignment="1">
      <alignment vertical="center"/>
    </xf>
    <xf numFmtId="9" fontId="13" fillId="7" borderId="28" xfId="1" applyFont="1" applyFill="1" applyBorder="1" applyAlignment="1">
      <alignment horizontal="center" vertical="center"/>
    </xf>
    <xf numFmtId="9" fontId="13" fillId="7" borderId="32" xfId="1" applyFont="1" applyFill="1" applyBorder="1" applyAlignment="1">
      <alignment horizontal="center" vertical="center"/>
    </xf>
    <xf numFmtId="0" fontId="10" fillId="0" borderId="0" xfId="0" applyFont="1" applyFill="1" applyBorder="1" applyAlignment="1">
      <alignment vertical="center"/>
    </xf>
    <xf numFmtId="0" fontId="13" fillId="0" borderId="0" xfId="0" applyFont="1" applyFill="1" applyBorder="1" applyAlignment="1">
      <alignment horizontal="left" vertical="center" wrapText="1"/>
    </xf>
    <xf numFmtId="181" fontId="13" fillId="0" borderId="0" xfId="0" applyNumberFormat="1" applyFont="1" applyFill="1" applyBorder="1" applyAlignment="1">
      <alignment horizontal="center" vertical="center"/>
    </xf>
    <xf numFmtId="183" fontId="13" fillId="0" borderId="0" xfId="1" applyNumberFormat="1" applyFont="1" applyFill="1" applyBorder="1" applyAlignment="1">
      <alignment horizontal="center" vertical="center"/>
    </xf>
    <xf numFmtId="181" fontId="13" fillId="0" borderId="4" xfId="0" applyNumberFormat="1" applyFont="1" applyFill="1" applyBorder="1" applyAlignment="1">
      <alignment horizontal="center" vertical="center" wrapText="1"/>
    </xf>
    <xf numFmtId="181" fontId="13" fillId="0" borderId="24" xfId="0" applyNumberFormat="1" applyFont="1" applyFill="1" applyBorder="1" applyAlignment="1">
      <alignment horizontal="center" vertical="center" wrapText="1"/>
    </xf>
    <xf numFmtId="181" fontId="13" fillId="0" borderId="4" xfId="0" applyNumberFormat="1" applyFont="1" applyFill="1" applyBorder="1" applyAlignment="1">
      <alignment horizontal="center" vertical="center"/>
    </xf>
    <xf numFmtId="183" fontId="13" fillId="0" borderId="25" xfId="1" applyNumberFormat="1" applyFont="1" applyFill="1" applyBorder="1" applyAlignment="1">
      <alignment horizontal="center" vertical="center"/>
    </xf>
    <xf numFmtId="181" fontId="13" fillId="0" borderId="25" xfId="0" applyNumberFormat="1" applyFont="1" applyFill="1" applyBorder="1" applyAlignment="1">
      <alignment horizontal="center" vertical="center"/>
    </xf>
    <xf numFmtId="183" fontId="13" fillId="0" borderId="32" xfId="1" applyNumberFormat="1" applyFont="1" applyFill="1" applyBorder="1" applyAlignment="1">
      <alignment horizontal="center" vertical="center"/>
    </xf>
    <xf numFmtId="181" fontId="13" fillId="0" borderId="32" xfId="0" applyNumberFormat="1" applyFont="1" applyFill="1" applyBorder="1" applyAlignment="1">
      <alignment horizontal="center" vertical="center"/>
    </xf>
    <xf numFmtId="0" fontId="13" fillId="0" borderId="0" xfId="0" applyFont="1" applyFill="1" applyBorder="1" applyAlignment="1">
      <alignment vertical="center" shrinkToFit="1"/>
    </xf>
    <xf numFmtId="0" fontId="18" fillId="0" borderId="0" xfId="0" applyFont="1" applyAlignment="1">
      <alignment horizontal="left" vertical="center"/>
    </xf>
    <xf numFmtId="0" fontId="0" fillId="0" borderId="0" xfId="0" applyAlignment="1">
      <alignment horizontal="left" vertical="center"/>
    </xf>
    <xf numFmtId="181" fontId="20" fillId="11" borderId="1" xfId="0" applyNumberFormat="1" applyFont="1" applyFill="1" applyBorder="1" applyAlignment="1">
      <alignment vertical="center"/>
    </xf>
    <xf numFmtId="181" fontId="20" fillId="11" borderId="5" xfId="0" applyNumberFormat="1" applyFont="1" applyFill="1" applyBorder="1" applyAlignment="1">
      <alignment vertical="center"/>
    </xf>
    <xf numFmtId="181" fontId="20" fillId="11" borderId="33" xfId="0" applyNumberFormat="1" applyFont="1" applyFill="1" applyBorder="1" applyAlignment="1">
      <alignment vertical="center"/>
    </xf>
    <xf numFmtId="181" fontId="20" fillId="11" borderId="34" xfId="0" applyNumberFormat="1" applyFont="1" applyFill="1" applyBorder="1" applyAlignment="1">
      <alignment vertical="center"/>
    </xf>
    <xf numFmtId="0" fontId="15" fillId="0" borderId="0" xfId="3" applyFont="1">
      <alignment vertical="center"/>
    </xf>
    <xf numFmtId="0" fontId="15" fillId="0" borderId="0" xfId="3">
      <alignment vertical="center"/>
    </xf>
    <xf numFmtId="0" fontId="15" fillId="4" borderId="35" xfId="3" applyFont="1" applyFill="1" applyBorder="1" applyAlignment="1">
      <alignment horizontal="center" vertical="center"/>
    </xf>
    <xf numFmtId="0" fontId="15" fillId="0" borderId="0" xfId="3" applyFont="1" applyAlignment="1">
      <alignment horizontal="center" vertical="center"/>
    </xf>
    <xf numFmtId="0" fontId="15" fillId="0" borderId="0" xfId="3" applyFont="1" applyBorder="1" applyAlignment="1">
      <alignment horizontal="center" vertical="center"/>
    </xf>
    <xf numFmtId="0" fontId="0" fillId="0" borderId="0" xfId="0" applyFont="1" applyBorder="1" applyAlignment="1">
      <alignment horizontal="center" vertical="center"/>
    </xf>
    <xf numFmtId="0" fontId="15" fillId="0" borderId="0" xfId="3" applyFont="1" applyBorder="1" applyAlignment="1">
      <alignment horizontal="center" vertical="center" wrapText="1"/>
    </xf>
    <xf numFmtId="0" fontId="15" fillId="0" borderId="0" xfId="3" applyFont="1" applyBorder="1" applyAlignment="1">
      <alignment horizontal="left" vertical="center"/>
    </xf>
    <xf numFmtId="0" fontId="17" fillId="0" borderId="0" xfId="3" applyFont="1" applyFill="1" applyAlignment="1">
      <alignment horizontal="left" vertical="center"/>
    </xf>
    <xf numFmtId="0" fontId="15" fillId="0" borderId="0" xfId="3" applyFont="1" applyFill="1" applyAlignment="1">
      <alignment horizontal="center" vertical="center"/>
    </xf>
    <xf numFmtId="0" fontId="15" fillId="0" borderId="0" xfId="3" applyFont="1" applyFill="1">
      <alignment vertical="center"/>
    </xf>
    <xf numFmtId="0" fontId="24" fillId="0" borderId="37" xfId="3" applyFont="1" applyBorder="1" applyAlignment="1">
      <alignment horizontal="center" vertical="center" wrapText="1"/>
    </xf>
    <xf numFmtId="0" fontId="15" fillId="0" borderId="3" xfId="3" applyFont="1" applyFill="1" applyBorder="1" applyAlignment="1">
      <alignment horizontal="center" vertical="center" wrapText="1"/>
    </xf>
    <xf numFmtId="0" fontId="15" fillId="0" borderId="4" xfId="3" applyFont="1" applyFill="1" applyBorder="1" applyAlignment="1">
      <alignment horizontal="center" vertical="center" wrapText="1"/>
    </xf>
    <xf numFmtId="0" fontId="15" fillId="0" borderId="36"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15" fillId="0" borderId="36" xfId="3" applyFont="1" applyFill="1" applyBorder="1" applyAlignment="1">
      <alignment horizontal="center" vertical="center"/>
    </xf>
    <xf numFmtId="1" fontId="15" fillId="12" borderId="37" xfId="3" applyNumberFormat="1" applyFont="1" applyFill="1" applyBorder="1" applyAlignment="1">
      <alignment horizontal="center" vertical="center" wrapText="1"/>
    </xf>
    <xf numFmtId="1" fontId="15" fillId="12" borderId="3" xfId="3" applyNumberFormat="1" applyFont="1" applyFill="1" applyBorder="1" applyAlignment="1">
      <alignment horizontal="center" vertical="center" wrapText="1"/>
    </xf>
    <xf numFmtId="1" fontId="15" fillId="12" borderId="4" xfId="3" applyNumberFormat="1" applyFont="1" applyFill="1" applyBorder="1" applyAlignment="1">
      <alignment horizontal="center" vertical="center" wrapText="1"/>
    </xf>
    <xf numFmtId="1" fontId="15" fillId="12" borderId="36" xfId="3" applyNumberFormat="1" applyFont="1" applyFill="1" applyBorder="1" applyAlignment="1">
      <alignment horizontal="center" vertical="center" wrapText="1"/>
    </xf>
    <xf numFmtId="184" fontId="15" fillId="13" borderId="37" xfId="3" applyNumberFormat="1" applyFill="1" applyBorder="1" applyAlignment="1">
      <alignment horizontal="center" vertical="center" wrapText="1"/>
    </xf>
    <xf numFmtId="185" fontId="15" fillId="13" borderId="3" xfId="3" applyNumberFormat="1" applyFill="1" applyBorder="1" applyAlignment="1">
      <alignment horizontal="center" vertical="center" wrapText="1"/>
    </xf>
    <xf numFmtId="185" fontId="15" fillId="13" borderId="4" xfId="3" applyNumberFormat="1" applyFill="1" applyBorder="1" applyAlignment="1">
      <alignment horizontal="center" vertical="center" wrapText="1"/>
    </xf>
    <xf numFmtId="185" fontId="15" fillId="13" borderId="36" xfId="3" applyNumberFormat="1" applyFill="1" applyBorder="1" applyAlignment="1">
      <alignment horizontal="center" vertical="center" wrapText="1"/>
    </xf>
    <xf numFmtId="1" fontId="25" fillId="13" borderId="3" xfId="3" applyNumberFormat="1" applyFont="1" applyFill="1" applyBorder="1" applyAlignment="1">
      <alignment horizontal="center" vertical="center" wrapText="1"/>
    </xf>
    <xf numFmtId="177" fontId="15" fillId="12" borderId="37" xfId="3" applyNumberFormat="1" applyFont="1" applyFill="1" applyBorder="1" applyAlignment="1">
      <alignment horizontal="center" vertical="center" wrapText="1"/>
    </xf>
    <xf numFmtId="176" fontId="15" fillId="12" borderId="3" xfId="3" applyNumberFormat="1" applyFont="1" applyFill="1" applyBorder="1" applyAlignment="1">
      <alignment horizontal="center" vertical="center" wrapText="1"/>
    </xf>
    <xf numFmtId="176" fontId="15" fillId="12" borderId="4" xfId="3" applyNumberFormat="1" applyFont="1" applyFill="1" applyBorder="1" applyAlignment="1">
      <alignment horizontal="center" vertical="center" wrapText="1"/>
    </xf>
    <xf numFmtId="177" fontId="15" fillId="12" borderId="3" xfId="3" applyNumberFormat="1" applyFont="1" applyFill="1" applyBorder="1" applyAlignment="1">
      <alignment horizontal="center" vertical="center" wrapText="1"/>
    </xf>
    <xf numFmtId="185" fontId="15" fillId="13" borderId="37" xfId="3" applyNumberFormat="1" applyFill="1" applyBorder="1" applyAlignment="1">
      <alignment horizontal="center" vertical="center" wrapText="1"/>
    </xf>
    <xf numFmtId="2" fontId="15" fillId="12" borderId="3" xfId="3" applyNumberFormat="1" applyFont="1" applyFill="1" applyBorder="1" applyAlignment="1">
      <alignment horizontal="center" vertical="center" wrapText="1"/>
    </xf>
    <xf numFmtId="2" fontId="15" fillId="12" borderId="4" xfId="3" applyNumberFormat="1" applyFont="1" applyFill="1" applyBorder="1" applyAlignment="1">
      <alignment horizontal="center" vertical="center" wrapText="1"/>
    </xf>
    <xf numFmtId="181" fontId="0" fillId="0" borderId="4" xfId="0" applyNumberFormat="1" applyFont="1" applyFill="1" applyBorder="1" applyAlignment="1">
      <alignment horizontal="center" vertical="center" wrapText="1"/>
    </xf>
    <xf numFmtId="0" fontId="25" fillId="0" borderId="36" xfId="3" applyFont="1" applyFill="1" applyBorder="1" applyAlignment="1">
      <alignment horizontal="center" vertical="center" wrapText="1"/>
    </xf>
    <xf numFmtId="0" fontId="15" fillId="12" borderId="38" xfId="3" applyFont="1" applyFill="1" applyBorder="1" applyAlignment="1">
      <alignment horizontal="center" vertical="center" wrapText="1"/>
    </xf>
    <xf numFmtId="0" fontId="15" fillId="12" borderId="39" xfId="3" applyFont="1" applyFill="1" applyBorder="1" applyAlignment="1">
      <alignment horizontal="center" vertical="center" wrapText="1"/>
    </xf>
    <xf numFmtId="0" fontId="15" fillId="12" borderId="40" xfId="3" applyFont="1" applyFill="1" applyBorder="1" applyAlignment="1">
      <alignment horizontal="center" vertical="center" wrapText="1"/>
    </xf>
    <xf numFmtId="0" fontId="15" fillId="12" borderId="41" xfId="3" applyFont="1" applyFill="1" applyBorder="1" applyAlignment="1">
      <alignment horizontal="center" vertical="center" wrapText="1"/>
    </xf>
    <xf numFmtId="0" fontId="15" fillId="12" borderId="4" xfId="3" applyFont="1" applyFill="1" applyBorder="1" applyAlignment="1">
      <alignment vertical="center" wrapText="1"/>
    </xf>
    <xf numFmtId="0" fontId="15" fillId="12" borderId="36" xfId="3" applyFont="1" applyFill="1" applyBorder="1" applyAlignment="1">
      <alignment vertical="center" wrapText="1"/>
    </xf>
    <xf numFmtId="0" fontId="15" fillId="12" borderId="3" xfId="3" applyFont="1" applyFill="1" applyBorder="1" applyAlignment="1">
      <alignment horizontal="center" vertical="center" wrapText="1"/>
    </xf>
    <xf numFmtId="0" fontId="15" fillId="12" borderId="6" xfId="3" applyFont="1" applyFill="1" applyBorder="1" applyAlignment="1">
      <alignment horizontal="center" vertical="center" wrapText="1"/>
    </xf>
    <xf numFmtId="0" fontId="15" fillId="12" borderId="42" xfId="3" applyFont="1" applyFill="1" applyBorder="1" applyAlignment="1">
      <alignment horizontal="center" vertical="center" wrapText="1"/>
    </xf>
    <xf numFmtId="0" fontId="17" fillId="0" borderId="0" xfId="3" applyFont="1">
      <alignment vertical="center"/>
    </xf>
    <xf numFmtId="0" fontId="15" fillId="0" borderId="0" xfId="3" applyFont="1" applyAlignment="1">
      <alignment horizontal="left" vertical="center" wrapText="1"/>
    </xf>
    <xf numFmtId="0" fontId="15" fillId="10" borderId="4" xfId="3" applyFont="1" applyFill="1" applyBorder="1" applyAlignment="1">
      <alignment horizontal="center" vertical="center" wrapText="1"/>
    </xf>
    <xf numFmtId="0" fontId="15" fillId="10" borderId="36" xfId="3" applyFont="1" applyFill="1" applyBorder="1" applyAlignment="1">
      <alignment horizontal="center" vertical="center" wrapText="1"/>
    </xf>
    <xf numFmtId="0" fontId="17" fillId="0" borderId="3" xfId="3" applyFont="1" applyFill="1" applyBorder="1" applyAlignment="1">
      <alignment horizontal="center" vertical="center" wrapText="1"/>
    </xf>
    <xf numFmtId="0" fontId="15" fillId="0" borderId="43" xfId="3" applyFont="1" applyFill="1" applyBorder="1" applyAlignment="1">
      <alignment horizontal="center" vertical="center" wrapText="1"/>
    </xf>
    <xf numFmtId="0" fontId="15" fillId="0" borderId="44" xfId="3" applyFont="1" applyFill="1" applyBorder="1" applyAlignment="1">
      <alignment horizontal="center" vertical="center"/>
    </xf>
    <xf numFmtId="0" fontId="15" fillId="10" borderId="43" xfId="3" applyFont="1" applyFill="1" applyBorder="1" applyAlignment="1">
      <alignment horizontal="center" vertical="center" wrapText="1"/>
    </xf>
    <xf numFmtId="0" fontId="15" fillId="10" borderId="44" xfId="3" applyFont="1" applyFill="1" applyBorder="1" applyAlignment="1">
      <alignment horizontal="center" vertical="center" wrapText="1"/>
    </xf>
    <xf numFmtId="0" fontId="15" fillId="0" borderId="42" xfId="3" applyFont="1" applyFill="1" applyBorder="1" applyAlignment="1">
      <alignment horizontal="center" vertical="center" wrapText="1"/>
    </xf>
    <xf numFmtId="1" fontId="15" fillId="12" borderId="47" xfId="3" applyNumberFormat="1" applyFont="1" applyFill="1" applyBorder="1" applyAlignment="1">
      <alignment horizontal="center" vertical="center" wrapText="1"/>
    </xf>
    <xf numFmtId="1" fontId="15" fillId="12" borderId="14" xfId="3" applyNumberFormat="1" applyFont="1" applyFill="1" applyBorder="1" applyAlignment="1">
      <alignment horizontal="center" vertical="center" wrapText="1"/>
    </xf>
    <xf numFmtId="0" fontId="15" fillId="10" borderId="6" xfId="3" applyFont="1" applyFill="1" applyBorder="1" applyAlignment="1">
      <alignment horizontal="center" vertical="center" wrapText="1"/>
    </xf>
    <xf numFmtId="0" fontId="15" fillId="10" borderId="42" xfId="3" applyFont="1" applyFill="1" applyBorder="1" applyAlignment="1">
      <alignment horizontal="center" vertical="center" wrapText="1"/>
    </xf>
    <xf numFmtId="0" fontId="15" fillId="12" borderId="14" xfId="5" applyNumberFormat="1" applyFont="1" applyFill="1" applyBorder="1" applyAlignment="1">
      <alignment horizontal="center" vertical="center"/>
    </xf>
    <xf numFmtId="0" fontId="15" fillId="0" borderId="44" xfId="3" applyFont="1" applyFill="1" applyBorder="1" applyAlignment="1">
      <alignment horizontal="center" vertical="center" wrapText="1"/>
    </xf>
    <xf numFmtId="184" fontId="15" fillId="13" borderId="45" xfId="3" applyNumberFormat="1" applyFill="1" applyBorder="1" applyAlignment="1">
      <alignment horizontal="center" vertical="center" wrapText="1"/>
    </xf>
    <xf numFmtId="185" fontId="15" fillId="13" borderId="46" xfId="3" applyNumberFormat="1" applyFill="1" applyBorder="1" applyAlignment="1">
      <alignment horizontal="center" vertical="center" wrapText="1"/>
    </xf>
    <xf numFmtId="185" fontId="15" fillId="13" borderId="43" xfId="3" applyNumberFormat="1" applyFill="1" applyBorder="1" applyAlignment="1">
      <alignment horizontal="center" vertical="center" wrapText="1"/>
    </xf>
    <xf numFmtId="0" fontId="0" fillId="12" borderId="14" xfId="5" applyNumberFormat="1" applyFont="1" applyFill="1" applyBorder="1" applyAlignment="1">
      <alignment horizontal="center" vertical="center"/>
    </xf>
    <xf numFmtId="177" fontId="15" fillId="12" borderId="47" xfId="3" applyNumberFormat="1" applyFont="1" applyFill="1" applyBorder="1" applyAlignment="1">
      <alignment horizontal="center" vertical="center" wrapText="1"/>
    </xf>
    <xf numFmtId="0" fontId="15" fillId="0" borderId="0" xfId="3" applyFont="1" applyBorder="1" applyAlignment="1">
      <alignment horizontal="left" vertical="top"/>
    </xf>
    <xf numFmtId="0" fontId="25" fillId="0" borderId="42" xfId="3" applyFont="1" applyFill="1" applyBorder="1" applyAlignment="1">
      <alignment horizontal="center" vertical="center" wrapText="1"/>
    </xf>
    <xf numFmtId="0" fontId="15" fillId="12" borderId="47" xfId="3" applyFont="1" applyFill="1" applyBorder="1" applyAlignment="1">
      <alignment vertical="center" wrapText="1"/>
    </xf>
    <xf numFmtId="0" fontId="15" fillId="12" borderId="14" xfId="3" applyFont="1" applyFill="1" applyBorder="1" applyAlignment="1">
      <alignment vertical="center" wrapText="1"/>
    </xf>
    <xf numFmtId="0" fontId="15" fillId="12" borderId="6" xfId="3" applyFont="1" applyFill="1" applyBorder="1" applyAlignment="1">
      <alignment vertical="center" wrapText="1"/>
    </xf>
    <xf numFmtId="0" fontId="15" fillId="12" borderId="47" xfId="3" applyFont="1" applyFill="1" applyBorder="1" applyAlignment="1">
      <alignment horizontal="center" vertical="center" wrapText="1"/>
    </xf>
    <xf numFmtId="0" fontId="15" fillId="12" borderId="4" xfId="3" applyFont="1" applyFill="1" applyBorder="1" applyAlignment="1">
      <alignment horizontal="center" vertical="center" wrapText="1"/>
    </xf>
    <xf numFmtId="0" fontId="15" fillId="10" borderId="3" xfId="3" applyFont="1" applyFill="1" applyBorder="1" applyAlignment="1">
      <alignment horizontal="center" vertical="center" wrapText="1"/>
    </xf>
    <xf numFmtId="0" fontId="15" fillId="10" borderId="46" xfId="3" applyFont="1" applyFill="1" applyBorder="1" applyAlignment="1">
      <alignment horizontal="center" vertical="center" wrapText="1"/>
    </xf>
    <xf numFmtId="0" fontId="15" fillId="0" borderId="6" xfId="3" applyFont="1" applyFill="1" applyBorder="1" applyAlignment="1">
      <alignment horizontal="center" vertical="center" wrapText="1"/>
    </xf>
    <xf numFmtId="1" fontId="15" fillId="12" borderId="50" xfId="3" applyNumberFormat="1" applyFont="1" applyFill="1" applyBorder="1" applyAlignment="1">
      <alignment horizontal="center" vertical="center" wrapText="1"/>
    </xf>
    <xf numFmtId="0" fontId="15" fillId="10" borderId="14" xfId="3" applyFont="1" applyFill="1" applyBorder="1" applyAlignment="1">
      <alignment horizontal="center" vertical="center" wrapText="1"/>
    </xf>
    <xf numFmtId="184" fontId="15" fillId="13" borderId="49" xfId="3" applyNumberFormat="1" applyFill="1" applyBorder="1" applyAlignment="1">
      <alignment horizontal="center" vertical="center" wrapText="1"/>
    </xf>
    <xf numFmtId="177" fontId="15" fillId="12" borderId="50" xfId="3" applyNumberFormat="1" applyFont="1" applyFill="1" applyBorder="1" applyAlignment="1">
      <alignment horizontal="center" vertical="center" wrapText="1"/>
    </xf>
    <xf numFmtId="0" fontId="15" fillId="12" borderId="50" xfId="3" applyFont="1" applyFill="1" applyBorder="1" applyAlignment="1">
      <alignment vertical="center" wrapText="1"/>
    </xf>
    <xf numFmtId="0" fontId="15" fillId="12" borderId="51" xfId="3" applyFont="1" applyFill="1" applyBorder="1" applyAlignment="1">
      <alignment horizontal="center" vertical="center" wrapText="1"/>
    </xf>
    <xf numFmtId="0" fontId="25" fillId="0" borderId="0" xfId="3" applyFont="1">
      <alignment vertical="center"/>
    </xf>
    <xf numFmtId="0" fontId="15" fillId="0" borderId="0" xfId="3" applyFont="1" applyAlignment="1">
      <alignment vertical="center"/>
    </xf>
    <xf numFmtId="0" fontId="15" fillId="0" borderId="0" xfId="3" applyFont="1" applyAlignment="1">
      <alignment horizontal="left" vertical="center"/>
    </xf>
    <xf numFmtId="0" fontId="17" fillId="0" borderId="52" xfId="3" applyFont="1" applyBorder="1">
      <alignment vertical="center"/>
    </xf>
    <xf numFmtId="0" fontId="15" fillId="0" borderId="52" xfId="3" applyFont="1" applyBorder="1">
      <alignment vertical="center"/>
    </xf>
    <xf numFmtId="0" fontId="15" fillId="0" borderId="52" xfId="3" applyFont="1" applyBorder="1" applyAlignment="1">
      <alignment horizontal="left" vertical="center"/>
    </xf>
    <xf numFmtId="0" fontId="15" fillId="0" borderId="52" xfId="3" applyFont="1" applyBorder="1" applyAlignment="1">
      <alignment horizontal="left" vertical="center" wrapText="1"/>
    </xf>
    <xf numFmtId="0" fontId="15" fillId="0" borderId="54" xfId="3" applyFont="1" applyFill="1" applyBorder="1" applyAlignment="1">
      <alignment horizontal="center" vertical="center"/>
    </xf>
    <xf numFmtId="0" fontId="15" fillId="0" borderId="54" xfId="3" applyFont="1" applyFill="1" applyBorder="1" applyAlignment="1">
      <alignment horizontal="center" vertical="center" wrapText="1"/>
    </xf>
    <xf numFmtId="0" fontId="15" fillId="0" borderId="54" xfId="3" applyFont="1" applyBorder="1" applyAlignment="1">
      <alignment horizontal="center" vertical="center"/>
    </xf>
    <xf numFmtId="0" fontId="15" fillId="10" borderId="54" xfId="3" applyFont="1" applyFill="1" applyBorder="1" applyAlignment="1">
      <alignment horizontal="center" vertical="center" wrapText="1"/>
    </xf>
    <xf numFmtId="1" fontId="15" fillId="4" borderId="6" xfId="3" applyNumberFormat="1" applyFont="1" applyFill="1" applyBorder="1" applyAlignment="1">
      <alignment horizontal="center" vertical="center" wrapText="1"/>
    </xf>
    <xf numFmtId="177" fontId="15" fillId="4" borderId="4" xfId="3" applyNumberFormat="1" applyFont="1" applyFill="1" applyBorder="1" applyAlignment="1">
      <alignment horizontal="center" vertical="center" wrapText="1"/>
    </xf>
    <xf numFmtId="38" fontId="15" fillId="4" borderId="6" xfId="2" applyFont="1" applyFill="1" applyBorder="1" applyAlignment="1">
      <alignment horizontal="center" vertical="center" wrapText="1"/>
    </xf>
    <xf numFmtId="0" fontId="16" fillId="0" borderId="0" xfId="3" applyFont="1" applyAlignment="1">
      <alignment horizontal="left" vertical="center"/>
    </xf>
    <xf numFmtId="38" fontId="13" fillId="4" borderId="4" xfId="2" applyFont="1" applyFill="1" applyBorder="1" applyAlignment="1">
      <alignment vertical="center"/>
    </xf>
    <xf numFmtId="38" fontId="13" fillId="4" borderId="2" xfId="2" applyFont="1" applyFill="1" applyBorder="1" applyAlignment="1">
      <alignment vertical="center"/>
    </xf>
    <xf numFmtId="38" fontId="20" fillId="4" borderId="4" xfId="2" applyFont="1" applyFill="1" applyBorder="1" applyAlignment="1">
      <alignment vertical="center"/>
    </xf>
    <xf numFmtId="38" fontId="20" fillId="4" borderId="29" xfId="2" applyFont="1" applyFill="1" applyBorder="1" applyAlignment="1">
      <alignment vertical="center"/>
    </xf>
    <xf numFmtId="38" fontId="15" fillId="4" borderId="43" xfId="2" applyFont="1" applyFill="1" applyBorder="1" applyAlignment="1">
      <alignment horizontal="center" vertical="center" wrapText="1"/>
    </xf>
    <xf numFmtId="38" fontId="15" fillId="4" borderId="43" xfId="3" applyNumberFormat="1" applyFont="1" applyFill="1" applyBorder="1" applyAlignment="1">
      <alignment horizontal="center" vertical="center" wrapText="1"/>
    </xf>
    <xf numFmtId="38" fontId="13" fillId="0" borderId="4" xfId="2" applyNumberFormat="1" applyFont="1" applyBorder="1" applyAlignment="1">
      <alignment vertical="center"/>
    </xf>
    <xf numFmtId="38" fontId="13" fillId="0" borderId="2" xfId="2" applyNumberFormat="1" applyFont="1" applyBorder="1" applyAlignment="1">
      <alignment vertical="center"/>
    </xf>
    <xf numFmtId="38" fontId="13" fillId="6" borderId="4" xfId="2" applyFont="1" applyFill="1" applyBorder="1" applyAlignment="1">
      <alignment horizontal="center" vertical="center"/>
    </xf>
    <xf numFmtId="38" fontId="13" fillId="8" borderId="25" xfId="2" applyFont="1" applyFill="1" applyBorder="1" applyAlignment="1">
      <alignment horizontal="center" vertical="center"/>
    </xf>
    <xf numFmtId="38" fontId="13" fillId="9" borderId="25" xfId="2" applyFont="1" applyFill="1" applyBorder="1" applyAlignment="1">
      <alignment horizontal="center" vertical="center"/>
    </xf>
    <xf numFmtId="181" fontId="0" fillId="0" borderId="36" xfId="0" applyNumberFormat="1" applyFont="1" applyFill="1" applyBorder="1" applyAlignment="1">
      <alignment horizontal="center" vertical="center" wrapText="1"/>
    </xf>
    <xf numFmtId="181" fontId="0" fillId="4" borderId="4" xfId="0" applyNumberFormat="1" applyFont="1" applyFill="1" applyBorder="1" applyAlignment="1">
      <alignment horizontal="center" vertical="center" wrapText="1"/>
    </xf>
    <xf numFmtId="1" fontId="15" fillId="12" borderId="49" xfId="3" applyNumberFormat="1" applyFont="1" applyFill="1" applyBorder="1" applyAlignment="1">
      <alignment horizontal="center" vertical="center" wrapText="1"/>
    </xf>
    <xf numFmtId="183" fontId="13" fillId="9" borderId="32" xfId="1" applyNumberFormat="1" applyFont="1" applyFill="1" applyBorder="1" applyAlignment="1">
      <alignment horizontal="center" vertical="center"/>
    </xf>
    <xf numFmtId="0" fontId="15" fillId="0" borderId="1" xfId="3" applyFont="1" applyBorder="1" applyAlignment="1">
      <alignment horizontal="center" vertical="center" wrapText="1"/>
    </xf>
    <xf numFmtId="0" fontId="15" fillId="0" borderId="4" xfId="3" applyFont="1" applyBorder="1" applyAlignment="1">
      <alignment horizontal="center" vertical="center" wrapText="1"/>
    </xf>
    <xf numFmtId="183" fontId="13" fillId="8" borderId="32" xfId="1" applyNumberFormat="1" applyFont="1" applyFill="1" applyBorder="1" applyAlignment="1">
      <alignment horizontal="center" vertical="center"/>
    </xf>
    <xf numFmtId="1" fontId="15" fillId="0" borderId="6" xfId="3" applyNumberFormat="1" applyFont="1" applyFill="1" applyBorder="1" applyAlignment="1">
      <alignment horizontal="center" vertical="center" wrapText="1"/>
    </xf>
    <xf numFmtId="177" fontId="15" fillId="12" borderId="4" xfId="3" applyNumberFormat="1" applyFont="1" applyFill="1" applyBorder="1" applyAlignment="1">
      <alignment horizontal="center" vertical="center" wrapText="1"/>
    </xf>
    <xf numFmtId="177" fontId="15" fillId="12" borderId="36" xfId="3" applyNumberFormat="1" applyFont="1" applyFill="1" applyBorder="1" applyAlignment="1">
      <alignment horizontal="center" vertical="center" wrapText="1"/>
    </xf>
    <xf numFmtId="1" fontId="15" fillId="12" borderId="45" xfId="3" applyNumberFormat="1" applyFont="1" applyFill="1" applyBorder="1" applyAlignment="1">
      <alignment horizontal="center" vertical="center" wrapText="1"/>
    </xf>
    <xf numFmtId="1" fontId="15" fillId="12" borderId="46" xfId="3" applyNumberFormat="1" applyFont="1" applyFill="1" applyBorder="1" applyAlignment="1">
      <alignment horizontal="center" vertical="center" wrapText="1"/>
    </xf>
    <xf numFmtId="0" fontId="15" fillId="12" borderId="46" xfId="5" applyNumberFormat="1" applyFont="1" applyFill="1" applyBorder="1" applyAlignment="1">
      <alignment horizontal="center" vertical="center"/>
    </xf>
    <xf numFmtId="177" fontId="15" fillId="12" borderId="14" xfId="5" applyNumberFormat="1" applyFont="1" applyFill="1" applyBorder="1" applyAlignment="1">
      <alignment horizontal="center" vertical="center"/>
    </xf>
    <xf numFmtId="186" fontId="15" fillId="13" borderId="49" xfId="3" applyNumberFormat="1" applyFill="1" applyBorder="1" applyAlignment="1">
      <alignment horizontal="center" vertical="center" wrapText="1"/>
    </xf>
    <xf numFmtId="0" fontId="0" fillId="12" borderId="46" xfId="5" applyNumberFormat="1" applyFont="1" applyFill="1" applyBorder="1" applyAlignment="1">
      <alignment horizontal="center" vertical="center"/>
    </xf>
    <xf numFmtId="177" fontId="0" fillId="12" borderId="14" xfId="5" applyNumberFormat="1" applyFont="1" applyFill="1" applyBorder="1" applyAlignment="1">
      <alignment horizontal="center" vertical="center"/>
    </xf>
    <xf numFmtId="0" fontId="16" fillId="14" borderId="0" xfId="3" applyFont="1" applyFill="1">
      <alignment vertical="center"/>
    </xf>
    <xf numFmtId="0" fontId="16" fillId="0" borderId="0" xfId="3" applyFont="1">
      <alignment vertical="center"/>
    </xf>
    <xf numFmtId="177" fontId="15" fillId="14" borderId="14" xfId="5" applyNumberFormat="1" applyFont="1" applyFill="1" applyBorder="1" applyAlignment="1">
      <alignment horizontal="center" vertical="center"/>
    </xf>
    <xf numFmtId="177" fontId="0" fillId="14" borderId="14" xfId="5" applyNumberFormat="1" applyFont="1" applyFill="1" applyBorder="1" applyAlignment="1">
      <alignment horizontal="center" vertical="center"/>
    </xf>
    <xf numFmtId="179" fontId="1" fillId="3" borderId="4" xfId="2" applyNumberFormat="1" applyFont="1" applyFill="1" applyBorder="1" applyAlignment="1">
      <alignment vertical="center"/>
    </xf>
    <xf numFmtId="178" fontId="1" fillId="5" borderId="4" xfId="2" applyNumberFormat="1" applyFont="1" applyFill="1" applyBorder="1" applyAlignment="1">
      <alignment horizontal="right" vertical="center"/>
    </xf>
    <xf numFmtId="0" fontId="0" fillId="0" borderId="9" xfId="0" applyFont="1" applyBorder="1" applyAlignment="1">
      <alignment vertical="center"/>
    </xf>
    <xf numFmtId="38" fontId="20" fillId="4" borderId="30" xfId="0" applyNumberFormat="1" applyFont="1" applyFill="1" applyBorder="1" applyAlignment="1">
      <alignment vertical="center"/>
    </xf>
    <xf numFmtId="38" fontId="20" fillId="4" borderId="29" xfId="0" applyNumberFormat="1"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38" fontId="1" fillId="0" borderId="1" xfId="2" applyFont="1" applyFill="1" applyBorder="1" applyAlignment="1">
      <alignment horizontal="right" vertical="center"/>
    </xf>
    <xf numFmtId="38" fontId="1" fillId="0" borderId="6" xfId="2" applyFont="1" applyFill="1" applyBorder="1" applyAlignment="1">
      <alignment horizontal="right" vertical="center"/>
    </xf>
    <xf numFmtId="38" fontId="1" fillId="3" borderId="15" xfId="2" applyFont="1" applyFill="1" applyBorder="1" applyAlignment="1">
      <alignment horizontal="center" vertical="center"/>
    </xf>
    <xf numFmtId="38" fontId="1" fillId="3" borderId="16" xfId="2" applyFont="1" applyFill="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 xfId="0" applyBorder="1" applyAlignment="1">
      <alignment horizontal="center" vertical="center"/>
    </xf>
    <xf numFmtId="0" fontId="1" fillId="0" borderId="6" xfId="0" applyFont="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177" fontId="1" fillId="0" borderId="17" xfId="2" applyNumberFormat="1" applyFont="1" applyFill="1" applyBorder="1" applyAlignment="1">
      <alignment horizontal="right" vertical="center"/>
    </xf>
    <xf numFmtId="177" fontId="1" fillId="0" borderId="18" xfId="2" applyNumberFormat="1" applyFont="1" applyFill="1" applyBorder="1" applyAlignment="1">
      <alignment horizontal="right" vertical="center"/>
    </xf>
    <xf numFmtId="2" fontId="1" fillId="4" borderId="1" xfId="0" applyNumberFormat="1" applyFont="1" applyFill="1" applyBorder="1" applyAlignment="1">
      <alignment horizontal="center" vertical="center"/>
    </xf>
    <xf numFmtId="2" fontId="1" fillId="4" borderId="6" xfId="0" applyNumberFormat="1" applyFont="1" applyFill="1" applyBorder="1" applyAlignment="1">
      <alignment horizontal="center" vertical="center"/>
    </xf>
    <xf numFmtId="38" fontId="1" fillId="0" borderId="17" xfId="2" applyFont="1" applyFill="1" applyBorder="1" applyAlignment="1">
      <alignment horizontal="center" vertical="center"/>
    </xf>
    <xf numFmtId="38" fontId="1" fillId="0" borderId="18" xfId="2" applyFont="1" applyFill="1" applyBorder="1" applyAlignment="1">
      <alignment horizontal="center" vertical="center"/>
    </xf>
    <xf numFmtId="0" fontId="0" fillId="0" borderId="1" xfId="0" applyFill="1" applyBorder="1" applyAlignment="1">
      <alignment horizontal="left" vertical="center"/>
    </xf>
    <xf numFmtId="0" fontId="0" fillId="0" borderId="6" xfId="0" applyFill="1" applyBorder="1" applyAlignment="1">
      <alignment horizontal="left" vertical="center"/>
    </xf>
    <xf numFmtId="0" fontId="1" fillId="0" borderId="19" xfId="0" applyFont="1" applyBorder="1" applyAlignment="1">
      <alignment horizontal="center" vertical="center"/>
    </xf>
    <xf numFmtId="0" fontId="1" fillId="0" borderId="14" xfId="0" applyFont="1" applyBorder="1" applyAlignment="1">
      <alignment horizontal="center" vertical="center"/>
    </xf>
    <xf numFmtId="38" fontId="1" fillId="0" borderId="17" xfId="2" applyFont="1" applyFill="1" applyBorder="1" applyAlignment="1">
      <alignment horizontal="right" vertical="center"/>
    </xf>
    <xf numFmtId="38" fontId="1" fillId="0" borderId="18" xfId="2" applyFont="1" applyFill="1" applyBorder="1" applyAlignment="1">
      <alignment horizontal="right" vertical="center"/>
    </xf>
    <xf numFmtId="38" fontId="1" fillId="2" borderId="1" xfId="2" applyFont="1" applyFill="1" applyBorder="1" applyAlignment="1">
      <alignment horizontal="right" vertical="center"/>
    </xf>
    <xf numFmtId="38" fontId="1" fillId="2" borderId="6" xfId="2" applyFont="1" applyFill="1" applyBorder="1" applyAlignment="1">
      <alignment horizontal="right" vertical="center"/>
    </xf>
    <xf numFmtId="177" fontId="1" fillId="0" borderId="1" xfId="0" applyNumberFormat="1" applyFont="1" applyFill="1" applyBorder="1" applyAlignment="1">
      <alignment horizontal="right" vertical="center"/>
    </xf>
    <xf numFmtId="177" fontId="1" fillId="0" borderId="6" xfId="0" applyNumberFormat="1" applyFont="1" applyFill="1" applyBorder="1" applyAlignment="1">
      <alignment horizontal="right" vertical="center"/>
    </xf>
    <xf numFmtId="177" fontId="1" fillId="0" borderId="1" xfId="0" applyNumberFormat="1" applyFont="1" applyBorder="1" applyAlignment="1">
      <alignment horizontal="right" vertical="center"/>
    </xf>
    <xf numFmtId="177" fontId="1" fillId="0" borderId="6" xfId="0" applyNumberFormat="1" applyFont="1" applyBorder="1" applyAlignment="1">
      <alignment horizontal="right" vertical="center"/>
    </xf>
    <xf numFmtId="177" fontId="1" fillId="0" borderId="17" xfId="2" applyNumberFormat="1" applyFont="1" applyFill="1" applyBorder="1" applyAlignment="1">
      <alignment horizontal="center" vertical="center"/>
    </xf>
    <xf numFmtId="177" fontId="1" fillId="0" borderId="18" xfId="2" applyNumberFormat="1" applyFont="1" applyFill="1" applyBorder="1" applyAlignment="1">
      <alignment horizontal="center" vertical="center"/>
    </xf>
    <xf numFmtId="38" fontId="1" fillId="0" borderId="1" xfId="2" applyFont="1" applyBorder="1" applyAlignment="1">
      <alignment horizontal="right" vertical="center"/>
    </xf>
    <xf numFmtId="38" fontId="1" fillId="0" borderId="6" xfId="2" applyFont="1" applyBorder="1" applyAlignment="1">
      <alignment horizontal="right" vertical="center"/>
    </xf>
    <xf numFmtId="0" fontId="1" fillId="0" borderId="1" xfId="0" applyFont="1" applyBorder="1" applyAlignment="1">
      <alignment horizontal="center" vertical="center"/>
    </xf>
    <xf numFmtId="38" fontId="18" fillId="0" borderId="17" xfId="2" applyFont="1" applyFill="1" applyBorder="1" applyAlignment="1">
      <alignment horizontal="right" vertical="center"/>
    </xf>
    <xf numFmtId="38" fontId="18" fillId="0" borderId="18" xfId="2" applyFont="1" applyFill="1" applyBorder="1" applyAlignment="1">
      <alignment horizontal="right" vertical="center"/>
    </xf>
    <xf numFmtId="38" fontId="18" fillId="5" borderId="1" xfId="2" applyFont="1" applyFill="1" applyBorder="1" applyAlignment="1">
      <alignment horizontal="right" vertical="center"/>
    </xf>
    <xf numFmtId="38" fontId="18" fillId="5" borderId="6" xfId="2" applyFont="1" applyFill="1" applyBorder="1" applyAlignment="1">
      <alignment horizontal="right" vertical="center"/>
    </xf>
    <xf numFmtId="38" fontId="18" fillId="0" borderId="17" xfId="2" applyFont="1" applyFill="1" applyBorder="1" applyAlignment="1">
      <alignment horizontal="center" vertical="center"/>
    </xf>
    <xf numFmtId="38" fontId="18" fillId="0" borderId="18"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0" fillId="3" borderId="2" xfId="2" applyFont="1" applyFill="1" applyBorder="1" applyAlignment="1" applyProtection="1">
      <alignment horizontal="center" vertical="center" wrapText="1"/>
    </xf>
    <xf numFmtId="38" fontId="0" fillId="3" borderId="3" xfId="2" applyFont="1" applyFill="1" applyBorder="1" applyAlignment="1" applyProtection="1">
      <alignment horizontal="center" vertical="center" wrapText="1"/>
    </xf>
    <xf numFmtId="182" fontId="19" fillId="4" borderId="2" xfId="0" applyNumberFormat="1" applyFont="1" applyFill="1" applyBorder="1" applyAlignment="1" applyProtection="1">
      <alignment horizontal="center" vertical="center" wrapText="1"/>
    </xf>
    <xf numFmtId="182" fontId="19" fillId="4" borderId="3" xfId="0" applyNumberFormat="1" applyFont="1" applyFill="1" applyBorder="1" applyAlignment="1" applyProtection="1">
      <alignment horizontal="center" vertical="center" wrapText="1"/>
    </xf>
    <xf numFmtId="0" fontId="1" fillId="3" borderId="10"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5"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xf>
    <xf numFmtId="0" fontId="0" fillId="0" borderId="12" xfId="0" applyFont="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xf>
    <xf numFmtId="0" fontId="1" fillId="0" borderId="6" xfId="0" applyFont="1" applyBorder="1" applyAlignment="1">
      <alignment horizontal="center"/>
    </xf>
    <xf numFmtId="0" fontId="0" fillId="3" borderId="1" xfId="0" applyFill="1" applyBorder="1" applyAlignment="1">
      <alignment horizontal="center" vertical="center" wrapText="1"/>
    </xf>
    <xf numFmtId="0" fontId="0" fillId="3" borderId="6" xfId="0" applyFill="1" applyBorder="1" applyAlignment="1">
      <alignment horizontal="center" vertical="center" wrapText="1"/>
    </xf>
    <xf numFmtId="0" fontId="0" fillId="0" borderId="4" xfId="0" applyBorder="1" applyAlignment="1">
      <alignment horizontal="center" vertical="center"/>
    </xf>
    <xf numFmtId="0" fontId="13" fillId="0" borderId="4" xfId="0" applyFont="1" applyBorder="1" applyAlignment="1">
      <alignment horizontal="center" vertical="center" wrapText="1"/>
    </xf>
    <xf numFmtId="0" fontId="13" fillId="0" borderId="4" xfId="0" applyFont="1" applyBorder="1" applyAlignment="1">
      <alignment horizontal="center"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38" fontId="13" fillId="0" borderId="2" xfId="2" applyFont="1" applyBorder="1" applyAlignment="1">
      <alignment horizontal="center" vertical="center"/>
    </xf>
    <xf numFmtId="38" fontId="13" fillId="0" borderId="3" xfId="2" applyFont="1" applyBorder="1" applyAlignment="1">
      <alignment horizontal="center" vertical="center"/>
    </xf>
    <xf numFmtId="38" fontId="13" fillId="4" borderId="2" xfId="2" applyFont="1" applyFill="1" applyBorder="1" applyAlignment="1">
      <alignment horizontal="center" vertical="center"/>
    </xf>
    <xf numFmtId="38" fontId="13" fillId="4" borderId="8" xfId="2" applyFont="1" applyFill="1" applyBorder="1" applyAlignment="1">
      <alignment horizontal="center" vertical="center"/>
    </xf>
    <xf numFmtId="38" fontId="13" fillId="4" borderId="27" xfId="2" applyFont="1" applyFill="1" applyBorder="1" applyAlignment="1">
      <alignment horizontal="center" vertical="center"/>
    </xf>
    <xf numFmtId="38" fontId="13" fillId="4" borderId="26" xfId="2" applyFont="1" applyFill="1" applyBorder="1" applyAlignment="1">
      <alignment horizontal="center" vertical="center"/>
    </xf>
    <xf numFmtId="38" fontId="13" fillId="4" borderId="26" xfId="0" applyNumberFormat="1" applyFont="1" applyFill="1" applyBorder="1" applyAlignment="1">
      <alignment horizontal="center" vertical="center"/>
    </xf>
    <xf numFmtId="38" fontId="13" fillId="4" borderId="27" xfId="0" applyNumberFormat="1" applyFont="1" applyFill="1" applyBorder="1" applyAlignment="1">
      <alignment horizontal="center" vertical="center"/>
    </xf>
    <xf numFmtId="183" fontId="13" fillId="10" borderId="2" xfId="1" applyNumberFormat="1" applyFont="1" applyFill="1" applyBorder="1" applyAlignment="1">
      <alignment horizontal="center" vertical="center"/>
    </xf>
    <xf numFmtId="183" fontId="13" fillId="10" borderId="3" xfId="1" applyNumberFormat="1" applyFont="1" applyFill="1" applyBorder="1" applyAlignment="1">
      <alignment horizontal="center" vertical="center"/>
    </xf>
    <xf numFmtId="183" fontId="13" fillId="10" borderId="8" xfId="1" applyNumberFormat="1" applyFont="1" applyFill="1" applyBorder="1" applyAlignment="1">
      <alignment horizontal="center" vertical="center"/>
    </xf>
    <xf numFmtId="183" fontId="13" fillId="10" borderId="26" xfId="1" applyNumberFormat="1" applyFont="1" applyFill="1" applyBorder="1" applyAlignment="1">
      <alignment horizontal="center" vertical="center"/>
    </xf>
    <xf numFmtId="183" fontId="13" fillId="10" borderId="27" xfId="1" applyNumberFormat="1" applyFont="1" applyFill="1" applyBorder="1" applyAlignment="1">
      <alignment horizontal="center" vertical="center"/>
    </xf>
    <xf numFmtId="183" fontId="13" fillId="10" borderId="2" xfId="1" applyNumberFormat="1" applyFont="1" applyFill="1" applyBorder="1" applyAlignment="1">
      <alignment horizontal="right" vertical="center"/>
    </xf>
    <xf numFmtId="183" fontId="13" fillId="10" borderId="3" xfId="1" applyNumberFormat="1" applyFont="1" applyFill="1" applyBorder="1" applyAlignment="1">
      <alignment horizontal="right" vertical="center"/>
    </xf>
    <xf numFmtId="183" fontId="13" fillId="0" borderId="2" xfId="1" applyNumberFormat="1" applyFont="1" applyFill="1" applyBorder="1" applyAlignment="1">
      <alignment horizontal="right" vertical="center"/>
    </xf>
    <xf numFmtId="183" fontId="13" fillId="0" borderId="3" xfId="1" applyNumberFormat="1" applyFont="1" applyFill="1" applyBorder="1" applyAlignment="1">
      <alignment horizontal="right" vertical="center"/>
    </xf>
    <xf numFmtId="183" fontId="13" fillId="0" borderId="26" xfId="1" applyNumberFormat="1" applyFont="1" applyFill="1" applyBorder="1" applyAlignment="1">
      <alignment horizontal="right" vertical="center"/>
    </xf>
    <xf numFmtId="183" fontId="13" fillId="0" borderId="27" xfId="1" applyNumberFormat="1" applyFont="1" applyFill="1" applyBorder="1" applyAlignment="1">
      <alignment horizontal="right" vertical="center"/>
    </xf>
    <xf numFmtId="181" fontId="13" fillId="11" borderId="2" xfId="0" applyNumberFormat="1" applyFont="1" applyFill="1" applyBorder="1" applyAlignment="1">
      <alignment horizontal="center" vertical="center"/>
    </xf>
    <xf numFmtId="181" fontId="13" fillId="11" borderId="3" xfId="0" applyNumberFormat="1" applyFont="1" applyFill="1" applyBorder="1" applyAlignment="1">
      <alignment horizontal="center" vertical="center"/>
    </xf>
    <xf numFmtId="181" fontId="13" fillId="11" borderId="8" xfId="0" applyNumberFormat="1" applyFont="1" applyFill="1" applyBorder="1" applyAlignment="1">
      <alignment horizontal="center" vertical="center"/>
    </xf>
    <xf numFmtId="181" fontId="13" fillId="11" borderId="27" xfId="0" applyNumberFormat="1" applyFont="1" applyFill="1" applyBorder="1" applyAlignment="1">
      <alignment horizontal="center" vertical="center"/>
    </xf>
    <xf numFmtId="181" fontId="13" fillId="11" borderId="26" xfId="0" applyNumberFormat="1" applyFont="1" applyFill="1" applyBorder="1" applyAlignment="1">
      <alignment horizontal="center" vertical="center"/>
    </xf>
    <xf numFmtId="0" fontId="13" fillId="0" borderId="1"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1" xfId="0" applyFont="1" applyBorder="1" applyAlignment="1">
      <alignment horizontal="left" vertical="center" wrapText="1"/>
    </xf>
    <xf numFmtId="0" fontId="13" fillId="0" borderId="6" xfId="0" applyFont="1" applyBorder="1" applyAlignment="1">
      <alignment horizontal="left" vertical="center" wrapText="1"/>
    </xf>
    <xf numFmtId="38" fontId="13" fillId="6" borderId="1" xfId="2" applyFont="1" applyFill="1" applyBorder="1" applyAlignment="1">
      <alignment horizontal="center" vertical="center"/>
    </xf>
    <xf numFmtId="38" fontId="13" fillId="6" borderId="6" xfId="2" applyFont="1" applyFill="1" applyBorder="1" applyAlignment="1">
      <alignment horizontal="center" vertical="center"/>
    </xf>
    <xf numFmtId="178" fontId="13" fillId="7" borderId="28" xfId="2" applyNumberFormat="1" applyFont="1" applyFill="1" applyBorder="1" applyAlignment="1">
      <alignment horizontal="center" vertical="center"/>
    </xf>
    <xf numFmtId="178" fontId="13" fillId="7" borderId="31" xfId="2" applyNumberFormat="1" applyFont="1" applyFill="1" applyBorder="1" applyAlignment="1">
      <alignment horizontal="center" vertical="center"/>
    </xf>
    <xf numFmtId="38" fontId="13" fillId="8" borderId="28" xfId="2" applyFont="1" applyFill="1" applyBorder="1" applyAlignment="1">
      <alignment horizontal="center" vertical="center"/>
    </xf>
    <xf numFmtId="38" fontId="13" fillId="8" borderId="31" xfId="2" applyFont="1" applyFill="1" applyBorder="1" applyAlignment="1">
      <alignment horizontal="center" vertical="center"/>
    </xf>
    <xf numFmtId="38" fontId="13" fillId="9" borderId="28" xfId="2" applyFont="1" applyFill="1" applyBorder="1" applyAlignment="1">
      <alignment horizontal="center" vertical="center"/>
    </xf>
    <xf numFmtId="38" fontId="13" fillId="9" borderId="31" xfId="2" applyFont="1" applyFill="1" applyBorder="1" applyAlignment="1">
      <alignment horizontal="center" vertical="center"/>
    </xf>
    <xf numFmtId="183" fontId="20" fillId="10" borderId="2" xfId="1" applyNumberFormat="1" applyFont="1" applyFill="1" applyBorder="1" applyAlignment="1">
      <alignment horizontal="center" vertical="center"/>
    </xf>
    <xf numFmtId="183" fontId="20" fillId="10" borderId="27" xfId="1" applyNumberFormat="1" applyFont="1" applyFill="1" applyBorder="1" applyAlignment="1">
      <alignment horizontal="center" vertical="center"/>
    </xf>
    <xf numFmtId="183" fontId="20" fillId="10" borderId="26" xfId="1" applyNumberFormat="1" applyFont="1" applyFill="1" applyBorder="1" applyAlignment="1">
      <alignment horizontal="center" vertical="center"/>
    </xf>
    <xf numFmtId="183" fontId="20" fillId="10" borderId="55" xfId="1" applyNumberFormat="1" applyFont="1" applyFill="1" applyBorder="1" applyAlignment="1">
      <alignment horizontal="center" vertical="center"/>
    </xf>
    <xf numFmtId="183" fontId="20" fillId="10" borderId="56" xfId="1" applyNumberFormat="1" applyFont="1" applyFill="1" applyBorder="1" applyAlignment="1">
      <alignment horizontal="center" vertical="center"/>
    </xf>
    <xf numFmtId="183" fontId="13" fillId="0" borderId="4" xfId="1" applyNumberFormat="1" applyFont="1" applyFill="1" applyBorder="1" applyAlignment="1">
      <alignment horizontal="right" vertical="center"/>
    </xf>
    <xf numFmtId="183" fontId="13" fillId="0" borderId="30" xfId="1" applyNumberFormat="1" applyFont="1" applyFill="1" applyBorder="1" applyAlignment="1">
      <alignment horizontal="right" vertical="center"/>
    </xf>
    <xf numFmtId="183" fontId="13" fillId="0" borderId="29" xfId="1"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181" fontId="13" fillId="0" borderId="4" xfId="0" applyNumberFormat="1" applyFont="1" applyFill="1" applyBorder="1" applyAlignment="1">
      <alignment horizontal="center" vertical="center" wrapText="1"/>
    </xf>
    <xf numFmtId="181" fontId="13" fillId="0" borderId="2" xfId="0" applyNumberFormat="1" applyFont="1" applyFill="1" applyBorder="1" applyAlignment="1">
      <alignment horizontal="center" vertical="center" wrapText="1"/>
    </xf>
    <xf numFmtId="180" fontId="13" fillId="0" borderId="4" xfId="1" applyNumberFormat="1" applyFont="1" applyFill="1" applyBorder="1" applyAlignment="1">
      <alignment horizontal="right" vertical="center"/>
    </xf>
    <xf numFmtId="181" fontId="13" fillId="0" borderId="57" xfId="0" applyNumberFormat="1" applyFont="1" applyFill="1" applyBorder="1" applyAlignment="1">
      <alignment horizontal="center" vertical="center" wrapText="1"/>
    </xf>
    <xf numFmtId="181" fontId="13" fillId="0" borderId="58" xfId="0" applyNumberFormat="1" applyFont="1" applyFill="1" applyBorder="1" applyAlignment="1">
      <alignment horizontal="center" vertical="center" wrapText="1"/>
    </xf>
    <xf numFmtId="183" fontId="13" fillId="0" borderId="59" xfId="1" applyNumberFormat="1" applyFont="1" applyFill="1" applyBorder="1" applyAlignment="1">
      <alignment horizontal="right" vertical="center"/>
    </xf>
    <xf numFmtId="183" fontId="13" fillId="0" borderId="60" xfId="1" applyNumberFormat="1" applyFont="1" applyFill="1" applyBorder="1" applyAlignment="1">
      <alignment horizontal="right" vertical="center"/>
    </xf>
    <xf numFmtId="178" fontId="1" fillId="0" borderId="17" xfId="2" applyNumberFormat="1" applyFont="1" applyFill="1" applyBorder="1" applyAlignment="1">
      <alignment horizontal="right" vertical="center"/>
    </xf>
    <xf numFmtId="178" fontId="1" fillId="0" borderId="18" xfId="2" applyNumberFormat="1" applyFont="1" applyFill="1" applyBorder="1" applyAlignment="1">
      <alignment horizontal="right" vertical="center"/>
    </xf>
    <xf numFmtId="38" fontId="1" fillId="5" borderId="1" xfId="2" applyNumberFormat="1" applyFont="1" applyFill="1" applyBorder="1" applyAlignment="1">
      <alignment horizontal="right" vertical="center"/>
    </xf>
    <xf numFmtId="38" fontId="1" fillId="5" borderId="6" xfId="2" applyNumberFormat="1" applyFont="1" applyFill="1" applyBorder="1" applyAlignment="1">
      <alignment horizontal="right" vertical="center"/>
    </xf>
    <xf numFmtId="179" fontId="1" fillId="0" borderId="1" xfId="2" applyNumberFormat="1" applyFont="1" applyFill="1" applyBorder="1" applyAlignment="1">
      <alignment horizontal="right" vertical="center"/>
    </xf>
    <xf numFmtId="179" fontId="1" fillId="0" borderId="6" xfId="2" applyNumberFormat="1" applyFont="1" applyFill="1" applyBorder="1" applyAlignment="1">
      <alignment horizontal="right" vertical="center"/>
    </xf>
    <xf numFmtId="179" fontId="1" fillId="0" borderId="1" xfId="2" applyNumberFormat="1" applyFont="1" applyBorder="1" applyAlignment="1">
      <alignment horizontal="right" vertical="center"/>
    </xf>
    <xf numFmtId="179" fontId="1" fillId="0" borderId="6" xfId="2" applyNumberFormat="1" applyFont="1" applyBorder="1" applyAlignment="1">
      <alignment horizontal="right" vertical="center"/>
    </xf>
    <xf numFmtId="178" fontId="1" fillId="5" borderId="1" xfId="2" applyNumberFormat="1" applyFont="1" applyFill="1" applyBorder="1" applyAlignment="1">
      <alignment horizontal="right" vertical="center"/>
    </xf>
    <xf numFmtId="178" fontId="1" fillId="5" borderId="6" xfId="2" applyNumberFormat="1" applyFont="1" applyFill="1" applyBorder="1" applyAlignment="1">
      <alignment horizontal="right" vertical="center"/>
    </xf>
    <xf numFmtId="182" fontId="18" fillId="4" borderId="2" xfId="0" applyNumberFormat="1" applyFont="1" applyFill="1" applyBorder="1" applyAlignment="1" applyProtection="1">
      <alignment horizontal="center" vertical="center" wrapText="1"/>
    </xf>
    <xf numFmtId="182" fontId="18" fillId="4" borderId="3" xfId="0" applyNumberFormat="1" applyFont="1" applyFill="1" applyBorder="1" applyAlignment="1" applyProtection="1">
      <alignment horizontal="center" vertical="center" wrapText="1"/>
    </xf>
    <xf numFmtId="0" fontId="15" fillId="0" borderId="4" xfId="3" applyFont="1" applyBorder="1" applyAlignment="1">
      <alignment horizontal="center" vertical="center" wrapText="1"/>
    </xf>
    <xf numFmtId="0" fontId="15" fillId="0" borderId="4" xfId="3" applyFont="1" applyBorder="1" applyAlignment="1">
      <alignment horizontal="center" vertical="center"/>
    </xf>
    <xf numFmtId="0" fontId="15" fillId="0" borderId="2" xfId="3" applyFont="1" applyBorder="1" applyAlignment="1">
      <alignment horizontal="center" vertical="center"/>
    </xf>
    <xf numFmtId="0" fontId="0" fillId="0" borderId="2" xfId="0" applyFill="1" applyBorder="1" applyAlignment="1">
      <alignment horizontal="center" vertical="center"/>
    </xf>
    <xf numFmtId="0" fontId="0" fillId="0" borderId="8" xfId="0" applyFont="1" applyFill="1" applyBorder="1" applyAlignment="1">
      <alignment horizontal="center" vertical="center"/>
    </xf>
    <xf numFmtId="0" fontId="0" fillId="0" borderId="3" xfId="0" applyBorder="1" applyAlignment="1">
      <alignment horizontal="center" vertical="center" wrapText="1"/>
    </xf>
    <xf numFmtId="0" fontId="17" fillId="0" borderId="53" xfId="3" applyFont="1" applyBorder="1" applyAlignment="1">
      <alignment horizontal="center" vertical="center"/>
    </xf>
    <xf numFmtId="0" fontId="17" fillId="0" borderId="48" xfId="3" applyFont="1" applyBorder="1" applyAlignment="1">
      <alignment horizontal="center" vertical="center"/>
    </xf>
    <xf numFmtId="0" fontId="15" fillId="0" borderId="5" xfId="3" applyFont="1" applyBorder="1" applyAlignment="1">
      <alignment horizontal="left" vertical="top" wrapText="1"/>
    </xf>
    <xf numFmtId="0" fontId="15" fillId="0" borderId="21" xfId="3" applyFont="1" applyBorder="1" applyAlignment="1">
      <alignment horizontal="left" vertical="top" wrapText="1"/>
    </xf>
    <xf numFmtId="0" fontId="15" fillId="0" borderId="19" xfId="3" applyFont="1" applyBorder="1" applyAlignment="1">
      <alignment horizontal="left" vertical="top" wrapText="1"/>
    </xf>
    <xf numFmtId="0" fontId="15" fillId="0" borderId="10" xfId="3" applyFont="1" applyBorder="1" applyAlignment="1">
      <alignment horizontal="left" vertical="top" wrapText="1"/>
    </xf>
    <xf numFmtId="0" fontId="15" fillId="0" borderId="0" xfId="3" applyFont="1" applyBorder="1" applyAlignment="1">
      <alignment horizontal="left" vertical="top" wrapText="1"/>
    </xf>
    <xf numFmtId="0" fontId="15" fillId="0" borderId="20" xfId="3" applyFont="1" applyBorder="1" applyAlignment="1">
      <alignment horizontal="left" vertical="top" wrapText="1"/>
    </xf>
    <xf numFmtId="0" fontId="15" fillId="0" borderId="12" xfId="3" applyFont="1" applyBorder="1" applyAlignment="1">
      <alignment horizontal="left" vertical="top" wrapText="1"/>
    </xf>
    <xf numFmtId="0" fontId="15" fillId="0" borderId="9" xfId="3" applyFont="1" applyBorder="1" applyAlignment="1">
      <alignment horizontal="left" vertical="top" wrapText="1"/>
    </xf>
    <xf numFmtId="0" fontId="15" fillId="0" borderId="14" xfId="3" applyFont="1" applyBorder="1" applyAlignment="1">
      <alignment horizontal="left" vertical="top" wrapText="1"/>
    </xf>
    <xf numFmtId="0" fontId="15" fillId="0" borderId="11" xfId="3" applyFont="1" applyBorder="1" applyAlignment="1">
      <alignment horizontal="center" vertical="center" wrapText="1"/>
    </xf>
    <xf numFmtId="0" fontId="15" fillId="0" borderId="48" xfId="3" applyFont="1" applyBorder="1" applyAlignment="1">
      <alignment horizontal="center" vertical="center" wrapText="1"/>
    </xf>
    <xf numFmtId="0" fontId="26" fillId="0" borderId="11" xfId="3" applyFont="1" applyBorder="1" applyAlignment="1">
      <alignment horizontal="center" vertical="center" wrapText="1"/>
    </xf>
    <xf numFmtId="0" fontId="1" fillId="0" borderId="11" xfId="3" applyFont="1" applyFill="1" applyBorder="1" applyAlignment="1">
      <alignment vertical="center" wrapText="1"/>
    </xf>
    <xf numFmtId="0" fontId="1" fillId="0" borderId="6" xfId="3" applyFont="1" applyFill="1" applyBorder="1" applyAlignment="1">
      <alignment vertical="center" wrapText="1"/>
    </xf>
    <xf numFmtId="0" fontId="15" fillId="0" borderId="0" xfId="3" applyFont="1" applyAlignment="1">
      <alignment horizontal="left" vertical="center" wrapText="1"/>
    </xf>
    <xf numFmtId="0" fontId="17" fillId="0" borderId="53" xfId="3" applyFont="1" applyFill="1" applyBorder="1" applyAlignment="1">
      <alignment horizontal="center" vertical="center"/>
    </xf>
    <xf numFmtId="0" fontId="17" fillId="0" borderId="11" xfId="3" applyFont="1" applyFill="1" applyBorder="1" applyAlignment="1">
      <alignment horizontal="center" vertical="center"/>
    </xf>
    <xf numFmtId="0" fontId="17" fillId="0" borderId="11" xfId="3" applyFont="1" applyBorder="1" applyAlignment="1">
      <alignment horizontal="center" vertical="center"/>
    </xf>
    <xf numFmtId="0" fontId="15" fillId="0" borderId="1" xfId="3" applyFont="1" applyBorder="1" applyAlignment="1">
      <alignment horizontal="center" vertical="center" wrapText="1"/>
    </xf>
    <xf numFmtId="0" fontId="15" fillId="0" borderId="6" xfId="3" applyFont="1" applyBorder="1" applyAlignment="1">
      <alignment horizontal="center" vertical="center" wrapText="1"/>
    </xf>
    <xf numFmtId="0" fontId="1" fillId="0" borderId="1" xfId="3" applyFont="1" applyFill="1" applyBorder="1" applyAlignment="1">
      <alignment vertical="center" wrapText="1"/>
    </xf>
    <xf numFmtId="0" fontId="15" fillId="0" borderId="4" xfId="3" applyFont="1" applyFill="1" applyBorder="1" applyAlignment="1">
      <alignment horizontal="center" vertical="center"/>
    </xf>
    <xf numFmtId="0" fontId="15" fillId="0" borderId="36" xfId="3" applyBorder="1" applyAlignment="1">
      <alignment horizontal="center" vertical="center"/>
    </xf>
    <xf numFmtId="0" fontId="15" fillId="0" borderId="2" xfId="3" applyFont="1" applyFill="1" applyBorder="1" applyAlignment="1">
      <alignment horizontal="center" vertical="center"/>
    </xf>
    <xf numFmtId="0" fontId="15" fillId="0" borderId="37" xfId="3" applyFont="1" applyFill="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15" fillId="0" borderId="21" xfId="3" applyFont="1" applyBorder="1" applyAlignment="1">
      <alignment horizontal="left" vertical="center"/>
    </xf>
    <xf numFmtId="0" fontId="15" fillId="0" borderId="0" xfId="3" applyFont="1" applyBorder="1" applyAlignment="1">
      <alignment horizontal="left" vertical="center"/>
    </xf>
    <xf numFmtId="0" fontId="23" fillId="0" borderId="0" xfId="3" applyFont="1" applyAlignment="1">
      <alignment horizontal="left"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14" borderId="4" xfId="0" applyFont="1" applyFill="1" applyBorder="1" applyAlignment="1">
      <alignment horizontal="center" vertical="center"/>
    </xf>
    <xf numFmtId="0" fontId="22" fillId="14" borderId="4" xfId="4" applyFill="1" applyBorder="1" applyAlignment="1">
      <alignment horizontal="center" vertical="center"/>
    </xf>
  </cellXfs>
  <cellStyles count="6">
    <cellStyle name="パーセント" xfId="1" builtinId="5"/>
    <cellStyle name="パーセント 2" xfId="5" xr:uid="{00000000-0005-0000-0000-000001000000}"/>
    <cellStyle name="ハイパーリンク" xfId="4" builtinId="8"/>
    <cellStyle name="桁区切り" xfId="2" builtinId="6"/>
    <cellStyle name="標準" xfId="0" builtinId="0"/>
    <cellStyle name="標準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261938</xdr:colOff>
      <xdr:row>14</xdr:row>
      <xdr:rowOff>59530</xdr:rowOff>
    </xdr:from>
    <xdr:to>
      <xdr:col>18</xdr:col>
      <xdr:colOff>142875</xdr:colOff>
      <xdr:row>16</xdr:row>
      <xdr:rowOff>250030</xdr:rowOff>
    </xdr:to>
    <xdr:sp macro="" textlink="">
      <xdr:nvSpPr>
        <xdr:cNvPr id="2" name="AutoShape 4">
          <a:extLst>
            <a:ext uri="{FF2B5EF4-FFF2-40B4-BE49-F238E27FC236}">
              <a16:creationId xmlns:a16="http://schemas.microsoft.com/office/drawing/2014/main" id="{00000000-0008-0000-0000-000002000000}"/>
            </a:ext>
          </a:extLst>
        </xdr:cNvPr>
        <xdr:cNvSpPr>
          <a:spLocks noChangeArrowheads="1"/>
        </xdr:cNvSpPr>
      </xdr:nvSpPr>
      <xdr:spPr bwMode="auto">
        <a:xfrm>
          <a:off x="6929438" y="4190999"/>
          <a:ext cx="9739312" cy="738187"/>
        </a:xfrm>
        <a:prstGeom prst="roundRect">
          <a:avLst>
            <a:gd name="adj" fmla="val 16667"/>
          </a:avLst>
        </a:prstGeom>
        <a:solidFill>
          <a:srgbClr val="99CCFF"/>
        </a:solidFill>
        <a:ln w="9525">
          <a:solidFill>
            <a:srgbClr val="000000"/>
          </a:solidFill>
          <a:round/>
          <a:headEnd/>
          <a:tailEnd/>
        </a:ln>
      </xdr:spPr>
      <xdr:txBody>
        <a:bodyPr vertOverflow="clip" wrap="square" lIns="27432" tIns="18288" rIns="27432" bIns="0" anchor="t" upright="1"/>
        <a:lstStyle/>
        <a:p>
          <a:pPr algn="ctr" rtl="0">
            <a:defRPr sz="1000"/>
          </a:pPr>
          <a:endParaRPr lang="ja-JP" altLang="en-US" sz="1400" b="0" i="0" u="none" strike="noStrike" baseline="0">
            <a:solidFill>
              <a:srgbClr val="FF0000"/>
            </a:solidFill>
            <a:latin typeface="ＭＳ Ｐゴシック"/>
            <a:ea typeface="ＭＳ Ｐゴシック"/>
          </a:endParaRPr>
        </a:p>
        <a:p>
          <a:pPr algn="ctr" rtl="0">
            <a:lnSpc>
              <a:spcPts val="1300"/>
            </a:lnSpc>
            <a:defRPr sz="1000"/>
          </a:pPr>
          <a:r>
            <a:rPr lang="ja-JP" altLang="en-US" sz="1400" b="0" i="0" u="none" strike="noStrike" baseline="0">
              <a:solidFill>
                <a:srgbClr val="FF0000"/>
              </a:solidFill>
              <a:latin typeface="ＭＳ Ｐゴシック"/>
              <a:ea typeface="ＭＳ Ｐゴシック"/>
            </a:rPr>
            <a:t>発熱量以降の欄は、左の「エネルギー消費量（燃料別単位）」欄を入力すると、自動的に数値が計算されます。</a:t>
          </a:r>
        </a:p>
      </xdr:txBody>
    </xdr:sp>
    <xdr:clientData/>
  </xdr:twoCellAnchor>
  <xdr:twoCellAnchor>
    <xdr:from>
      <xdr:col>15</xdr:col>
      <xdr:colOff>511969</xdr:colOff>
      <xdr:row>22</xdr:row>
      <xdr:rowOff>95249</xdr:rowOff>
    </xdr:from>
    <xdr:to>
      <xdr:col>18</xdr:col>
      <xdr:colOff>794544</xdr:colOff>
      <xdr:row>26</xdr:row>
      <xdr:rowOff>75278</xdr:rowOff>
    </xdr:to>
    <xdr:sp macro="" textlink="">
      <xdr:nvSpPr>
        <xdr:cNvPr id="3" name="AutoShape 5">
          <a:extLst>
            <a:ext uri="{FF2B5EF4-FFF2-40B4-BE49-F238E27FC236}">
              <a16:creationId xmlns:a16="http://schemas.microsoft.com/office/drawing/2014/main" id="{00000000-0008-0000-0000-000003000000}"/>
            </a:ext>
          </a:extLst>
        </xdr:cNvPr>
        <xdr:cNvSpPr>
          <a:spLocks noChangeArrowheads="1"/>
        </xdr:cNvSpPr>
      </xdr:nvSpPr>
      <xdr:spPr bwMode="auto">
        <a:xfrm>
          <a:off x="14180344" y="6417468"/>
          <a:ext cx="3140075" cy="1075404"/>
        </a:xfrm>
        <a:prstGeom prst="wedgeRoundRectCallout">
          <a:avLst>
            <a:gd name="adj1" fmla="val 2727"/>
            <a:gd name="adj2" fmla="val -9046"/>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調査票の「エネルギー消費量」「エネルギー消費原単位｝「ＣＯ</a:t>
          </a:r>
          <a:r>
            <a:rPr lang="ja-JP" altLang="en-US" sz="1100" b="0" i="0" u="none" strike="noStrike" baseline="-25000">
              <a:solidFill>
                <a:srgbClr val="000000"/>
              </a:solidFill>
              <a:latin typeface="ＭＳ Ｐゴシック"/>
              <a:ea typeface="ＭＳ Ｐゴシック"/>
            </a:rPr>
            <a:t>２</a:t>
          </a:r>
          <a:r>
            <a:rPr lang="ja-JP" altLang="en-US" sz="1100" b="0" i="0" u="none" strike="noStrike" baseline="0">
              <a:solidFill>
                <a:srgbClr val="000000"/>
              </a:solidFill>
              <a:latin typeface="ＭＳ Ｐゴシック"/>
              <a:ea typeface="ＭＳ Ｐゴシック"/>
            </a:rPr>
            <a:t>排出量」「ＣＯ</a:t>
          </a:r>
          <a:r>
            <a:rPr lang="ja-JP" altLang="en-US" sz="1100" b="0" i="0" u="none" strike="noStrike" baseline="-25000">
              <a:solidFill>
                <a:srgbClr val="000000"/>
              </a:solidFill>
              <a:latin typeface="ＭＳ Ｐゴシック"/>
              <a:ea typeface="ＭＳ Ｐゴシック"/>
            </a:rPr>
            <a:t>２</a:t>
          </a:r>
          <a:r>
            <a:rPr lang="ja-JP" altLang="en-US" sz="1100" b="0" i="0" u="none" strike="noStrike" baseline="0">
              <a:solidFill>
                <a:srgbClr val="000000"/>
              </a:solidFill>
              <a:latin typeface="ＭＳ Ｐゴシック"/>
              <a:ea typeface="ＭＳ Ｐゴシック"/>
            </a:rPr>
            <a:t>排出原単位」欄には、ここに表示されているそれぞれの合計値を記入して下さい。</a:t>
          </a:r>
        </a:p>
      </xdr:txBody>
    </xdr:sp>
    <xdr:clientData/>
  </xdr:twoCellAnchor>
  <xdr:twoCellAnchor>
    <xdr:from>
      <xdr:col>0</xdr:col>
      <xdr:colOff>250032</xdr:colOff>
      <xdr:row>32</xdr:row>
      <xdr:rowOff>178594</xdr:rowOff>
    </xdr:from>
    <xdr:to>
      <xdr:col>2</xdr:col>
      <xdr:colOff>776595</xdr:colOff>
      <xdr:row>35</xdr:row>
      <xdr:rowOff>97861</xdr:rowOff>
    </xdr:to>
    <xdr:sp macro="" textlink="">
      <xdr:nvSpPr>
        <xdr:cNvPr id="4" name="AutoShape 2">
          <a:extLst>
            <a:ext uri="{FF2B5EF4-FFF2-40B4-BE49-F238E27FC236}">
              <a16:creationId xmlns:a16="http://schemas.microsoft.com/office/drawing/2014/main" id="{00000000-0008-0000-0000-000004000000}"/>
            </a:ext>
          </a:extLst>
        </xdr:cNvPr>
        <xdr:cNvSpPr>
          <a:spLocks noChangeArrowheads="1"/>
        </xdr:cNvSpPr>
      </xdr:nvSpPr>
      <xdr:spPr bwMode="auto">
        <a:xfrm>
          <a:off x="250032" y="9239250"/>
          <a:ext cx="2419657" cy="740799"/>
        </a:xfrm>
        <a:prstGeom prst="wedgeRoundRectCallout">
          <a:avLst>
            <a:gd name="adj1" fmla="val 41949"/>
            <a:gd name="adj2" fmla="val -1267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燃料毎に消費量（燃料別の単位で）を入力して下さい。</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toyohide.nishino@tune.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2"/>
  <sheetViews>
    <sheetView showGridLines="0" showZeros="0" zoomScale="80" zoomScaleNormal="80" workbookViewId="0"/>
  </sheetViews>
  <sheetFormatPr defaultRowHeight="13.5" x14ac:dyDescent="0.15"/>
  <cols>
    <col min="1" max="1" width="17.125" style="2" bestFit="1" customWidth="1"/>
    <col min="2" max="2" width="7.625" style="2" customWidth="1"/>
    <col min="3" max="5" width="12.625" style="2" customWidth="1"/>
    <col min="6" max="6" width="12" style="2" customWidth="1"/>
    <col min="7" max="12" width="12.625" style="2" customWidth="1"/>
    <col min="13" max="13" width="8.25" style="2" customWidth="1"/>
    <col min="14" max="14" width="7.75" style="2" customWidth="1"/>
    <col min="15" max="20" width="12.5" style="2" customWidth="1"/>
    <col min="21" max="16384" width="9" style="2"/>
  </cols>
  <sheetData>
    <row r="1" spans="1:20" ht="30" customHeight="1" x14ac:dyDescent="0.15">
      <c r="A1" s="48" t="s">
        <v>47</v>
      </c>
      <c r="B1" s="49"/>
      <c r="C1" s="49"/>
      <c r="D1" s="49"/>
    </row>
    <row r="2" spans="1:20" ht="21.95" customHeight="1" x14ac:dyDescent="0.15">
      <c r="A2" s="3"/>
      <c r="B2" s="4"/>
      <c r="C2" s="38" t="s">
        <v>53</v>
      </c>
      <c r="D2" s="38" t="s">
        <v>51</v>
      </c>
      <c r="E2" s="38" t="s">
        <v>49</v>
      </c>
    </row>
    <row r="3" spans="1:20" ht="36" customHeight="1" x14ac:dyDescent="0.15">
      <c r="A3" s="332" t="s">
        <v>55</v>
      </c>
      <c r="B3" s="296"/>
      <c r="C3" s="60">
        <v>200000</v>
      </c>
      <c r="D3" s="60">
        <v>19000</v>
      </c>
      <c r="E3" s="5"/>
      <c r="G3" s="55"/>
      <c r="S3" s="19" t="s">
        <v>29</v>
      </c>
      <c r="T3" s="19"/>
    </row>
    <row r="4" spans="1:20" ht="20.100000000000001" customHeight="1" x14ac:dyDescent="0.15">
      <c r="A4" s="55" t="s">
        <v>54</v>
      </c>
    </row>
    <row r="5" spans="1:20" ht="39.950000000000003" customHeight="1" x14ac:dyDescent="0.15">
      <c r="A5" s="6" t="s">
        <v>16</v>
      </c>
      <c r="B5" s="7"/>
      <c r="C5" s="333" t="s">
        <v>39</v>
      </c>
      <c r="D5" s="334"/>
      <c r="E5" s="335"/>
      <c r="F5" s="1" t="s">
        <v>17</v>
      </c>
      <c r="G5" s="336" t="s">
        <v>33</v>
      </c>
      <c r="H5" s="337"/>
      <c r="I5" s="329"/>
      <c r="J5" s="338" t="s">
        <v>34</v>
      </c>
      <c r="K5" s="280"/>
      <c r="L5" s="280"/>
      <c r="M5" s="328" t="s">
        <v>36</v>
      </c>
      <c r="N5" s="329"/>
      <c r="O5" s="324" t="s">
        <v>35</v>
      </c>
      <c r="P5" s="330"/>
      <c r="Q5" s="330"/>
      <c r="R5" s="330"/>
      <c r="S5" s="330"/>
      <c r="T5" s="325"/>
    </row>
    <row r="6" spans="1:20" ht="20.100000000000001" customHeight="1" x14ac:dyDescent="0.15">
      <c r="A6" s="20"/>
      <c r="B6" s="339" t="s">
        <v>15</v>
      </c>
      <c r="C6" s="283" t="str">
        <f>C2</f>
        <v>2016年度</v>
      </c>
      <c r="D6" s="283" t="str">
        <f>D2</f>
        <v>2015年度</v>
      </c>
      <c r="E6" s="283" t="str">
        <f>E2</f>
        <v>2014年度</v>
      </c>
      <c r="F6" s="21"/>
      <c r="G6" s="281" t="str">
        <f>C2</f>
        <v>2016年度</v>
      </c>
      <c r="H6" s="281" t="str">
        <f>D2</f>
        <v>2015年度</v>
      </c>
      <c r="I6" s="281" t="str">
        <f>E2</f>
        <v>2014年度</v>
      </c>
      <c r="J6" s="341" t="str">
        <f>C2</f>
        <v>2016年度</v>
      </c>
      <c r="K6" s="341" t="str">
        <f>D2</f>
        <v>2015年度</v>
      </c>
      <c r="L6" s="341" t="str">
        <f>E2</f>
        <v>2014年度</v>
      </c>
      <c r="M6" s="322"/>
      <c r="N6" s="323"/>
      <c r="O6" s="324" t="str">
        <f>C2</f>
        <v>2016年度</v>
      </c>
      <c r="P6" s="325"/>
      <c r="Q6" s="324" t="str">
        <f>D2</f>
        <v>2015年度</v>
      </c>
      <c r="R6" s="325"/>
      <c r="S6" s="324" t="str">
        <f>E2</f>
        <v>2014年度</v>
      </c>
      <c r="T6" s="325"/>
    </row>
    <row r="7" spans="1:20" ht="20.100000000000001" customHeight="1" x14ac:dyDescent="0.15">
      <c r="A7" s="26"/>
      <c r="B7" s="340"/>
      <c r="C7" s="284"/>
      <c r="D7" s="284"/>
      <c r="E7" s="284"/>
      <c r="F7" s="9" t="s">
        <v>18</v>
      </c>
      <c r="G7" s="331"/>
      <c r="H7" s="331"/>
      <c r="I7" s="331"/>
      <c r="J7" s="342"/>
      <c r="K7" s="342"/>
      <c r="L7" s="342"/>
      <c r="M7" s="326" t="s">
        <v>28</v>
      </c>
      <c r="N7" s="327"/>
      <c r="O7" s="29" t="s">
        <v>42</v>
      </c>
      <c r="P7" s="29" t="s">
        <v>43</v>
      </c>
      <c r="Q7" s="29" t="s">
        <v>42</v>
      </c>
      <c r="R7" s="29" t="s">
        <v>43</v>
      </c>
      <c r="S7" s="29" t="s">
        <v>42</v>
      </c>
      <c r="T7" s="29" t="s">
        <v>43</v>
      </c>
    </row>
    <row r="8" spans="1:20" ht="21.95" customHeight="1" x14ac:dyDescent="0.15">
      <c r="A8" s="10" t="s">
        <v>0</v>
      </c>
      <c r="B8" s="8" t="s">
        <v>19</v>
      </c>
      <c r="C8" s="61"/>
      <c r="D8" s="61"/>
      <c r="E8" s="62"/>
      <c r="F8" s="65">
        <v>28.79</v>
      </c>
      <c r="G8" s="41">
        <f>C8*$F8*(10^-6)</f>
        <v>0</v>
      </c>
      <c r="H8" s="41">
        <f>D8*$F8*(10^-6)</f>
        <v>0</v>
      </c>
      <c r="I8" s="11">
        <f>E8*$F8*(10^-6)</f>
        <v>0</v>
      </c>
      <c r="J8" s="18">
        <f>G8*(10^6)*0.0258</f>
        <v>0</v>
      </c>
      <c r="K8" s="18">
        <f>H8*(10^6)*0.0258</f>
        <v>0</v>
      </c>
      <c r="L8" s="18">
        <f>I8*(10^6)*0.0258</f>
        <v>0</v>
      </c>
      <c r="M8" s="320">
        <v>2.46</v>
      </c>
      <c r="N8" s="321"/>
      <c r="O8" s="45">
        <f t="shared" ref="O8:O29" si="0">G8*$M8*44/12*10^4</f>
        <v>0</v>
      </c>
      <c r="P8" s="39"/>
      <c r="Q8" s="45">
        <f t="shared" ref="Q8:Q29" si="1">H8*$M8*44/12*10^4</f>
        <v>0</v>
      </c>
      <c r="R8" s="39"/>
      <c r="S8" s="42">
        <f t="shared" ref="S8:S29" si="2">I8*$M8*44/12*10^4</f>
        <v>0</v>
      </c>
      <c r="T8" s="39"/>
    </row>
    <row r="9" spans="1:20" ht="21.95" customHeight="1" x14ac:dyDescent="0.15">
      <c r="A9" s="10" t="s">
        <v>1</v>
      </c>
      <c r="B9" s="8" t="s">
        <v>19</v>
      </c>
      <c r="C9" s="61"/>
      <c r="D9" s="61"/>
      <c r="E9" s="62"/>
      <c r="F9" s="65">
        <v>25.28</v>
      </c>
      <c r="G9" s="41">
        <f t="shared" ref="G9:I28" si="3">C9*$F9*(10^-6)</f>
        <v>0</v>
      </c>
      <c r="H9" s="41">
        <f t="shared" si="3"/>
        <v>0</v>
      </c>
      <c r="I9" s="11">
        <f t="shared" si="3"/>
        <v>0</v>
      </c>
      <c r="J9" s="18">
        <f t="shared" ref="J9:L29" si="4">G9*(10^6)*0.0258</f>
        <v>0</v>
      </c>
      <c r="K9" s="18">
        <f t="shared" si="4"/>
        <v>0</v>
      </c>
      <c r="L9" s="18">
        <f t="shared" si="4"/>
        <v>0</v>
      </c>
      <c r="M9" s="320">
        <v>2.37</v>
      </c>
      <c r="N9" s="321"/>
      <c r="O9" s="45">
        <f t="shared" si="0"/>
        <v>0</v>
      </c>
      <c r="P9" s="39"/>
      <c r="Q9" s="45">
        <f t="shared" si="1"/>
        <v>0</v>
      </c>
      <c r="R9" s="39"/>
      <c r="S9" s="42">
        <f t="shared" si="2"/>
        <v>0</v>
      </c>
      <c r="T9" s="39"/>
    </row>
    <row r="10" spans="1:20" ht="21.95" customHeight="1" x14ac:dyDescent="0.15">
      <c r="A10" s="10" t="s">
        <v>2</v>
      </c>
      <c r="B10" s="8" t="s">
        <v>19</v>
      </c>
      <c r="C10" s="61"/>
      <c r="D10" s="61"/>
      <c r="E10" s="62"/>
      <c r="F10" s="65">
        <v>25.97</v>
      </c>
      <c r="G10" s="41">
        <f t="shared" si="3"/>
        <v>0</v>
      </c>
      <c r="H10" s="41">
        <f t="shared" si="3"/>
        <v>0</v>
      </c>
      <c r="I10" s="11">
        <f t="shared" si="3"/>
        <v>0</v>
      </c>
      <c r="J10" s="18">
        <f t="shared" si="4"/>
        <v>0</v>
      </c>
      <c r="K10" s="18">
        <f t="shared" si="4"/>
        <v>0</v>
      </c>
      <c r="L10" s="18">
        <f t="shared" si="4"/>
        <v>0</v>
      </c>
      <c r="M10" s="320">
        <v>2.44</v>
      </c>
      <c r="N10" s="321"/>
      <c r="O10" s="45">
        <f t="shared" si="0"/>
        <v>0</v>
      </c>
      <c r="P10" s="39"/>
      <c r="Q10" s="45">
        <f t="shared" si="1"/>
        <v>0</v>
      </c>
      <c r="R10" s="39"/>
      <c r="S10" s="42">
        <f t="shared" si="2"/>
        <v>0</v>
      </c>
      <c r="T10" s="39"/>
    </row>
    <row r="11" spans="1:20" ht="21.95" customHeight="1" x14ac:dyDescent="0.15">
      <c r="A11" s="10" t="s">
        <v>3</v>
      </c>
      <c r="B11" s="8" t="s">
        <v>19</v>
      </c>
      <c r="C11" s="61"/>
      <c r="D11" s="61"/>
      <c r="E11" s="62"/>
      <c r="F11" s="65">
        <v>27.8</v>
      </c>
      <c r="G11" s="41">
        <f t="shared" si="3"/>
        <v>0</v>
      </c>
      <c r="H11" s="41">
        <f t="shared" si="3"/>
        <v>0</v>
      </c>
      <c r="I11" s="11">
        <f>E11*$F11*(10^-6)</f>
        <v>0</v>
      </c>
      <c r="J11" s="18">
        <f>G11*(10^6)*0.0258</f>
        <v>0</v>
      </c>
      <c r="K11" s="18">
        <f>H11*(10^6)*0.0258</f>
        <v>0</v>
      </c>
      <c r="L11" s="18">
        <f>I11*(10^6)*0.0258</f>
        <v>0</v>
      </c>
      <c r="M11" s="320">
        <v>2.59</v>
      </c>
      <c r="N11" s="321"/>
      <c r="O11" s="45">
        <f t="shared" si="0"/>
        <v>0</v>
      </c>
      <c r="P11" s="39"/>
      <c r="Q11" s="45">
        <f t="shared" si="1"/>
        <v>0</v>
      </c>
      <c r="R11" s="39"/>
      <c r="S11" s="42">
        <f t="shared" si="2"/>
        <v>0</v>
      </c>
      <c r="T11" s="39"/>
    </row>
    <row r="12" spans="1:20" ht="21.95" customHeight="1" x14ac:dyDescent="0.15">
      <c r="A12" s="10" t="s">
        <v>20</v>
      </c>
      <c r="B12" s="8" t="s">
        <v>19</v>
      </c>
      <c r="C12" s="61"/>
      <c r="D12" s="61"/>
      <c r="E12" s="62"/>
      <c r="F12" s="65">
        <v>29.18</v>
      </c>
      <c r="G12" s="41">
        <f>C12*$F12*(10^-6)</f>
        <v>0</v>
      </c>
      <c r="H12" s="41">
        <f>D12*$F12*(10^-6)</f>
        <v>0</v>
      </c>
      <c r="I12" s="11">
        <f t="shared" si="3"/>
        <v>0</v>
      </c>
      <c r="J12" s="18">
        <f t="shared" si="4"/>
        <v>0</v>
      </c>
      <c r="K12" s="18">
        <f t="shared" si="4"/>
        <v>0</v>
      </c>
      <c r="L12" s="18">
        <f t="shared" si="4"/>
        <v>0</v>
      </c>
      <c r="M12" s="320">
        <v>3.02</v>
      </c>
      <c r="N12" s="321"/>
      <c r="O12" s="45">
        <f t="shared" si="0"/>
        <v>0</v>
      </c>
      <c r="P12" s="39"/>
      <c r="Q12" s="45">
        <f t="shared" si="1"/>
        <v>0</v>
      </c>
      <c r="R12" s="39"/>
      <c r="S12" s="42">
        <f t="shared" si="2"/>
        <v>0</v>
      </c>
      <c r="T12" s="39"/>
    </row>
    <row r="13" spans="1:20" ht="21.95" customHeight="1" x14ac:dyDescent="0.15">
      <c r="A13" s="10" t="s">
        <v>4</v>
      </c>
      <c r="B13" s="8" t="s">
        <v>21</v>
      </c>
      <c r="C13" s="61">
        <v>1500</v>
      </c>
      <c r="D13" s="61">
        <v>1500</v>
      </c>
      <c r="E13" s="62"/>
      <c r="F13" s="65">
        <v>38.28</v>
      </c>
      <c r="G13" s="41">
        <f>C13*$F13*(10^-6)</f>
        <v>5.7419999999999999E-2</v>
      </c>
      <c r="H13" s="41">
        <f t="shared" si="3"/>
        <v>5.7419999999999999E-2</v>
      </c>
      <c r="I13" s="11">
        <f t="shared" si="3"/>
        <v>0</v>
      </c>
      <c r="J13" s="18">
        <f t="shared" si="4"/>
        <v>1481.4359999999999</v>
      </c>
      <c r="K13" s="18">
        <f t="shared" si="4"/>
        <v>1481.4359999999999</v>
      </c>
      <c r="L13" s="18">
        <f t="shared" si="4"/>
        <v>0</v>
      </c>
      <c r="M13" s="320">
        <v>1.89</v>
      </c>
      <c r="N13" s="321"/>
      <c r="O13" s="45">
        <f t="shared" si="0"/>
        <v>3979.2059999999997</v>
      </c>
      <c r="P13" s="39"/>
      <c r="Q13" s="45">
        <f t="shared" si="1"/>
        <v>3979.2059999999997</v>
      </c>
      <c r="R13" s="39"/>
      <c r="S13" s="42">
        <f t="shared" si="2"/>
        <v>0</v>
      </c>
      <c r="T13" s="39"/>
    </row>
    <row r="14" spans="1:20" ht="21.95" customHeight="1" x14ac:dyDescent="0.15">
      <c r="A14" s="10" t="s">
        <v>22</v>
      </c>
      <c r="B14" s="8" t="s">
        <v>21</v>
      </c>
      <c r="C14" s="61"/>
      <c r="D14" s="61"/>
      <c r="E14" s="62"/>
      <c r="F14" s="65">
        <v>33.369999999999997</v>
      </c>
      <c r="G14" s="41">
        <f t="shared" si="3"/>
        <v>0</v>
      </c>
      <c r="H14" s="41">
        <f t="shared" si="3"/>
        <v>0</v>
      </c>
      <c r="I14" s="11">
        <f t="shared" si="3"/>
        <v>0</v>
      </c>
      <c r="J14" s="18">
        <f t="shared" si="4"/>
        <v>0</v>
      </c>
      <c r="K14" s="18">
        <f t="shared" si="4"/>
        <v>0</v>
      </c>
      <c r="L14" s="18">
        <f t="shared" si="4"/>
        <v>0</v>
      </c>
      <c r="M14" s="320">
        <v>1.87</v>
      </c>
      <c r="N14" s="321"/>
      <c r="O14" s="45">
        <f t="shared" si="0"/>
        <v>0</v>
      </c>
      <c r="P14" s="39"/>
      <c r="Q14" s="45">
        <f t="shared" si="1"/>
        <v>0</v>
      </c>
      <c r="R14" s="39"/>
      <c r="S14" s="42">
        <f t="shared" si="2"/>
        <v>0</v>
      </c>
      <c r="T14" s="39"/>
    </row>
    <row r="15" spans="1:20" ht="21.95" customHeight="1" x14ac:dyDescent="0.15">
      <c r="A15" s="10" t="s">
        <v>23</v>
      </c>
      <c r="B15" s="8" t="s">
        <v>21</v>
      </c>
      <c r="C15" s="61"/>
      <c r="D15" s="61"/>
      <c r="E15" s="62"/>
      <c r="F15" s="65">
        <v>33.31</v>
      </c>
      <c r="G15" s="41">
        <f t="shared" si="3"/>
        <v>0</v>
      </c>
      <c r="H15" s="41">
        <f>D15*$F15*(10^-6)</f>
        <v>0</v>
      </c>
      <c r="I15" s="11">
        <f t="shared" si="3"/>
        <v>0</v>
      </c>
      <c r="J15" s="18">
        <f t="shared" si="4"/>
        <v>0</v>
      </c>
      <c r="K15" s="18">
        <f t="shared" si="4"/>
        <v>0</v>
      </c>
      <c r="L15" s="18">
        <f t="shared" si="4"/>
        <v>0</v>
      </c>
      <c r="M15" s="320">
        <v>1.86</v>
      </c>
      <c r="N15" s="321"/>
      <c r="O15" s="45">
        <f t="shared" si="0"/>
        <v>0</v>
      </c>
      <c r="P15" s="39"/>
      <c r="Q15" s="45">
        <f t="shared" si="1"/>
        <v>0</v>
      </c>
      <c r="R15" s="39"/>
      <c r="S15" s="42">
        <f t="shared" si="2"/>
        <v>0</v>
      </c>
      <c r="T15" s="39"/>
    </row>
    <row r="16" spans="1:20" ht="21.95" customHeight="1" x14ac:dyDescent="0.15">
      <c r="A16" s="10" t="s">
        <v>5</v>
      </c>
      <c r="B16" s="8" t="s">
        <v>21</v>
      </c>
      <c r="C16" s="61"/>
      <c r="D16" s="61"/>
      <c r="E16" s="62"/>
      <c r="F16" s="65">
        <v>36.340000000000003</v>
      </c>
      <c r="G16" s="41">
        <f t="shared" si="3"/>
        <v>0</v>
      </c>
      <c r="H16" s="41">
        <f t="shared" si="3"/>
        <v>0</v>
      </c>
      <c r="I16" s="11">
        <f t="shared" si="3"/>
        <v>0</v>
      </c>
      <c r="J16" s="18">
        <f t="shared" si="4"/>
        <v>0</v>
      </c>
      <c r="K16" s="18">
        <f t="shared" si="4"/>
        <v>0</v>
      </c>
      <c r="L16" s="18">
        <f t="shared" si="4"/>
        <v>0</v>
      </c>
      <c r="M16" s="320">
        <v>1.86</v>
      </c>
      <c r="N16" s="321"/>
      <c r="O16" s="45">
        <f t="shared" si="0"/>
        <v>0</v>
      </c>
      <c r="P16" s="39"/>
      <c r="Q16" s="45">
        <f t="shared" si="1"/>
        <v>0</v>
      </c>
      <c r="R16" s="39"/>
      <c r="S16" s="42">
        <f t="shared" si="2"/>
        <v>0</v>
      </c>
      <c r="T16" s="39"/>
    </row>
    <row r="17" spans="1:20" ht="21.95" customHeight="1" x14ac:dyDescent="0.15">
      <c r="A17" s="10" t="s">
        <v>6</v>
      </c>
      <c r="B17" s="8" t="s">
        <v>21</v>
      </c>
      <c r="C17" s="61"/>
      <c r="D17" s="61"/>
      <c r="E17" s="62"/>
      <c r="F17" s="65">
        <v>36.49</v>
      </c>
      <c r="G17" s="41">
        <f t="shared" si="3"/>
        <v>0</v>
      </c>
      <c r="H17" s="41">
        <f t="shared" si="3"/>
        <v>0</v>
      </c>
      <c r="I17" s="11">
        <f t="shared" si="3"/>
        <v>0</v>
      </c>
      <c r="J17" s="18">
        <f t="shared" si="4"/>
        <v>0</v>
      </c>
      <c r="K17" s="18">
        <f t="shared" si="4"/>
        <v>0</v>
      </c>
      <c r="L17" s="18">
        <f t="shared" si="4"/>
        <v>0</v>
      </c>
      <c r="M17" s="320">
        <v>1.87</v>
      </c>
      <c r="N17" s="321"/>
      <c r="O17" s="45">
        <f t="shared" si="0"/>
        <v>0</v>
      </c>
      <c r="P17" s="39"/>
      <c r="Q17" s="45">
        <f t="shared" si="1"/>
        <v>0</v>
      </c>
      <c r="R17" s="39"/>
      <c r="S17" s="42">
        <f t="shared" si="2"/>
        <v>0</v>
      </c>
      <c r="T17" s="39"/>
    </row>
    <row r="18" spans="1:20" ht="21.95" customHeight="1" x14ac:dyDescent="0.15">
      <c r="A18" s="10" t="s">
        <v>7</v>
      </c>
      <c r="B18" s="8" t="s">
        <v>21</v>
      </c>
      <c r="C18" s="61">
        <v>300</v>
      </c>
      <c r="D18" s="61">
        <v>280</v>
      </c>
      <c r="E18" s="62"/>
      <c r="F18" s="65">
        <v>38.04</v>
      </c>
      <c r="G18" s="41">
        <f t="shared" si="3"/>
        <v>1.1412E-2</v>
      </c>
      <c r="H18" s="41">
        <f t="shared" si="3"/>
        <v>1.0651199999999998E-2</v>
      </c>
      <c r="I18" s="11">
        <f t="shared" si="3"/>
        <v>0</v>
      </c>
      <c r="J18" s="18">
        <f t="shared" si="4"/>
        <v>294.42959999999999</v>
      </c>
      <c r="K18" s="18">
        <f t="shared" si="4"/>
        <v>274.80095999999992</v>
      </c>
      <c r="L18" s="18">
        <f t="shared" si="4"/>
        <v>0</v>
      </c>
      <c r="M18" s="320">
        <v>1.88</v>
      </c>
      <c r="N18" s="321"/>
      <c r="O18" s="45">
        <f t="shared" si="0"/>
        <v>786.66720000000009</v>
      </c>
      <c r="P18" s="39"/>
      <c r="Q18" s="45">
        <f t="shared" si="1"/>
        <v>734.22271999999964</v>
      </c>
      <c r="R18" s="39"/>
      <c r="S18" s="42">
        <f t="shared" si="2"/>
        <v>0</v>
      </c>
      <c r="T18" s="39"/>
    </row>
    <row r="19" spans="1:20" ht="21.95" customHeight="1" x14ac:dyDescent="0.15">
      <c r="A19" s="10" t="s">
        <v>8</v>
      </c>
      <c r="B19" s="8" t="s">
        <v>21</v>
      </c>
      <c r="C19" s="61">
        <v>2500</v>
      </c>
      <c r="D19" s="61">
        <v>2300</v>
      </c>
      <c r="E19" s="62"/>
      <c r="F19" s="65">
        <v>38.9</v>
      </c>
      <c r="G19" s="41">
        <f t="shared" si="3"/>
        <v>9.7249999999999989E-2</v>
      </c>
      <c r="H19" s="41">
        <f t="shared" si="3"/>
        <v>8.9469999999999994E-2</v>
      </c>
      <c r="I19" s="11">
        <f t="shared" si="3"/>
        <v>0</v>
      </c>
      <c r="J19" s="18">
        <f t="shared" si="4"/>
        <v>2509.0499999999997</v>
      </c>
      <c r="K19" s="18">
        <f t="shared" si="4"/>
        <v>2308.326</v>
      </c>
      <c r="L19" s="18">
        <f t="shared" si="4"/>
        <v>0</v>
      </c>
      <c r="M19" s="320">
        <v>1.93</v>
      </c>
      <c r="N19" s="321"/>
      <c r="O19" s="45">
        <f t="shared" si="0"/>
        <v>6882.0583333333334</v>
      </c>
      <c r="P19" s="39"/>
      <c r="Q19" s="45">
        <f t="shared" si="1"/>
        <v>6331.4936666666654</v>
      </c>
      <c r="R19" s="39"/>
      <c r="S19" s="42">
        <f t="shared" si="2"/>
        <v>0</v>
      </c>
      <c r="T19" s="39"/>
    </row>
    <row r="20" spans="1:20" ht="21.95" customHeight="1" x14ac:dyDescent="0.15">
      <c r="A20" s="10" t="s">
        <v>9</v>
      </c>
      <c r="B20" s="8" t="s">
        <v>21</v>
      </c>
      <c r="C20" s="61"/>
      <c r="D20" s="61"/>
      <c r="E20" s="62"/>
      <c r="F20" s="65">
        <v>40.4</v>
      </c>
      <c r="G20" s="41">
        <f t="shared" si="3"/>
        <v>0</v>
      </c>
      <c r="H20" s="41">
        <f t="shared" si="3"/>
        <v>0</v>
      </c>
      <c r="I20" s="11">
        <f t="shared" si="3"/>
        <v>0</v>
      </c>
      <c r="J20" s="18">
        <f t="shared" si="4"/>
        <v>0</v>
      </c>
      <c r="K20" s="18">
        <f t="shared" si="4"/>
        <v>0</v>
      </c>
      <c r="L20" s="18">
        <f t="shared" si="4"/>
        <v>0</v>
      </c>
      <c r="M20" s="320">
        <v>2</v>
      </c>
      <c r="N20" s="321"/>
      <c r="O20" s="45">
        <f t="shared" si="0"/>
        <v>0</v>
      </c>
      <c r="P20" s="39"/>
      <c r="Q20" s="45">
        <f t="shared" si="1"/>
        <v>0</v>
      </c>
      <c r="R20" s="39"/>
      <c r="S20" s="42">
        <f t="shared" si="2"/>
        <v>0</v>
      </c>
      <c r="T20" s="39"/>
    </row>
    <row r="21" spans="1:20" ht="21.95" customHeight="1" x14ac:dyDescent="0.15">
      <c r="A21" s="10" t="s">
        <v>10</v>
      </c>
      <c r="B21" s="8" t="s">
        <v>21</v>
      </c>
      <c r="C21" s="61"/>
      <c r="D21" s="61"/>
      <c r="E21" s="62"/>
      <c r="F21" s="65">
        <v>41.78</v>
      </c>
      <c r="G21" s="41">
        <f t="shared" si="3"/>
        <v>0</v>
      </c>
      <c r="H21" s="41">
        <f t="shared" si="3"/>
        <v>0</v>
      </c>
      <c r="I21" s="11">
        <f t="shared" si="3"/>
        <v>0</v>
      </c>
      <c r="J21" s="18">
        <f t="shared" si="4"/>
        <v>0</v>
      </c>
      <c r="K21" s="18">
        <f t="shared" si="4"/>
        <v>0</v>
      </c>
      <c r="L21" s="18">
        <f t="shared" si="4"/>
        <v>0</v>
      </c>
      <c r="M21" s="320">
        <v>2.02</v>
      </c>
      <c r="N21" s="321"/>
      <c r="O21" s="45">
        <f t="shared" si="0"/>
        <v>0</v>
      </c>
      <c r="P21" s="39"/>
      <c r="Q21" s="45">
        <f t="shared" si="1"/>
        <v>0</v>
      </c>
      <c r="R21" s="39"/>
      <c r="S21" s="42">
        <f t="shared" si="2"/>
        <v>0</v>
      </c>
      <c r="T21" s="39"/>
    </row>
    <row r="22" spans="1:20" ht="21.95" customHeight="1" x14ac:dyDescent="0.15">
      <c r="A22" s="10" t="s">
        <v>11</v>
      </c>
      <c r="B22" s="8" t="s">
        <v>21</v>
      </c>
      <c r="C22" s="61"/>
      <c r="D22" s="61"/>
      <c r="E22" s="62"/>
      <c r="F22" s="65">
        <v>40.200000000000003</v>
      </c>
      <c r="G22" s="41">
        <f t="shared" si="3"/>
        <v>0</v>
      </c>
      <c r="H22" s="41">
        <f t="shared" si="3"/>
        <v>0</v>
      </c>
      <c r="I22" s="11">
        <f t="shared" si="3"/>
        <v>0</v>
      </c>
      <c r="J22" s="18">
        <f t="shared" si="4"/>
        <v>0</v>
      </c>
      <c r="K22" s="18">
        <f t="shared" si="4"/>
        <v>0</v>
      </c>
      <c r="L22" s="18">
        <f t="shared" si="4"/>
        <v>0</v>
      </c>
      <c r="M22" s="320">
        <v>1.99</v>
      </c>
      <c r="N22" s="321"/>
      <c r="O22" s="45">
        <f t="shared" si="0"/>
        <v>0</v>
      </c>
      <c r="P22" s="39"/>
      <c r="Q22" s="45">
        <f t="shared" si="1"/>
        <v>0</v>
      </c>
      <c r="R22" s="39"/>
      <c r="S22" s="42">
        <f t="shared" si="2"/>
        <v>0</v>
      </c>
      <c r="T22" s="39"/>
    </row>
    <row r="23" spans="1:20" ht="21.95" customHeight="1" x14ac:dyDescent="0.15">
      <c r="A23" s="52" t="s">
        <v>48</v>
      </c>
      <c r="B23" s="8" t="s">
        <v>19</v>
      </c>
      <c r="C23" s="61"/>
      <c r="D23" s="61"/>
      <c r="E23" s="62"/>
      <c r="F23" s="65">
        <v>41.87</v>
      </c>
      <c r="G23" s="41">
        <f t="shared" si="3"/>
        <v>0</v>
      </c>
      <c r="H23" s="41">
        <f t="shared" si="3"/>
        <v>0</v>
      </c>
      <c r="I23" s="11">
        <f t="shared" si="3"/>
        <v>0</v>
      </c>
      <c r="J23" s="18">
        <f t="shared" si="4"/>
        <v>0</v>
      </c>
      <c r="K23" s="18">
        <f t="shared" si="4"/>
        <v>0</v>
      </c>
      <c r="L23" s="18">
        <f t="shared" si="4"/>
        <v>0</v>
      </c>
      <c r="M23" s="320">
        <v>2.04</v>
      </c>
      <c r="N23" s="321"/>
      <c r="O23" s="45">
        <f t="shared" si="0"/>
        <v>0</v>
      </c>
      <c r="P23" s="39"/>
      <c r="Q23" s="45">
        <f t="shared" si="1"/>
        <v>0</v>
      </c>
      <c r="R23" s="39"/>
      <c r="S23" s="42">
        <f t="shared" si="2"/>
        <v>0</v>
      </c>
      <c r="T23" s="39"/>
    </row>
    <row r="24" spans="1:20" ht="21.95" customHeight="1" x14ac:dyDescent="0.15">
      <c r="A24" s="10" t="s">
        <v>24</v>
      </c>
      <c r="B24" s="8" t="s">
        <v>19</v>
      </c>
      <c r="C24" s="61"/>
      <c r="D24" s="61"/>
      <c r="E24" s="62"/>
      <c r="F24" s="65">
        <v>33.29</v>
      </c>
      <c r="G24" s="41">
        <f t="shared" si="3"/>
        <v>0</v>
      </c>
      <c r="H24" s="41">
        <f t="shared" si="3"/>
        <v>0</v>
      </c>
      <c r="I24" s="11">
        <f t="shared" si="3"/>
        <v>0</v>
      </c>
      <c r="J24" s="18">
        <f t="shared" si="4"/>
        <v>0</v>
      </c>
      <c r="K24" s="18">
        <f t="shared" si="4"/>
        <v>0</v>
      </c>
      <c r="L24" s="18">
        <f t="shared" si="4"/>
        <v>0</v>
      </c>
      <c r="M24" s="320">
        <v>2.4500000000000002</v>
      </c>
      <c r="N24" s="321"/>
      <c r="O24" s="45">
        <f t="shared" si="0"/>
        <v>0</v>
      </c>
      <c r="P24" s="39"/>
      <c r="Q24" s="45">
        <f t="shared" si="1"/>
        <v>0</v>
      </c>
      <c r="R24" s="39"/>
      <c r="S24" s="42">
        <f t="shared" si="2"/>
        <v>0</v>
      </c>
      <c r="T24" s="39"/>
    </row>
    <row r="25" spans="1:20" ht="21.95" customHeight="1" x14ac:dyDescent="0.15">
      <c r="A25" s="10" t="s">
        <v>25</v>
      </c>
      <c r="B25" s="8" t="s">
        <v>19</v>
      </c>
      <c r="C25" s="61"/>
      <c r="D25" s="61"/>
      <c r="E25" s="62"/>
      <c r="F25" s="65">
        <v>50.06</v>
      </c>
      <c r="G25" s="41">
        <f t="shared" si="3"/>
        <v>0</v>
      </c>
      <c r="H25" s="41">
        <f t="shared" si="3"/>
        <v>0</v>
      </c>
      <c r="I25" s="11">
        <f t="shared" si="3"/>
        <v>0</v>
      </c>
      <c r="J25" s="18">
        <f t="shared" si="4"/>
        <v>0</v>
      </c>
      <c r="K25" s="18">
        <f t="shared" si="4"/>
        <v>0</v>
      </c>
      <c r="L25" s="18">
        <f t="shared" si="4"/>
        <v>0</v>
      </c>
      <c r="M25" s="320">
        <v>1.64</v>
      </c>
      <c r="N25" s="321"/>
      <c r="O25" s="45">
        <f t="shared" si="0"/>
        <v>0</v>
      </c>
      <c r="P25" s="39"/>
      <c r="Q25" s="45">
        <f t="shared" si="1"/>
        <v>0</v>
      </c>
      <c r="R25" s="39"/>
      <c r="S25" s="42">
        <f t="shared" si="2"/>
        <v>0</v>
      </c>
      <c r="T25" s="39"/>
    </row>
    <row r="26" spans="1:20" ht="21.95" customHeight="1" x14ac:dyDescent="0.15">
      <c r="A26" s="10" t="s">
        <v>12</v>
      </c>
      <c r="B26" s="22" t="s">
        <v>31</v>
      </c>
      <c r="C26" s="61"/>
      <c r="D26" s="61"/>
      <c r="E26" s="62"/>
      <c r="F26" s="65">
        <v>43.82</v>
      </c>
      <c r="G26" s="41">
        <f t="shared" si="3"/>
        <v>0</v>
      </c>
      <c r="H26" s="41">
        <f t="shared" si="3"/>
        <v>0</v>
      </c>
      <c r="I26" s="11">
        <f t="shared" si="3"/>
        <v>0</v>
      </c>
      <c r="J26" s="18">
        <f t="shared" si="4"/>
        <v>0</v>
      </c>
      <c r="K26" s="18">
        <f t="shared" si="4"/>
        <v>0</v>
      </c>
      <c r="L26" s="18">
        <f t="shared" si="4"/>
        <v>0</v>
      </c>
      <c r="M26" s="320">
        <v>1.4</v>
      </c>
      <c r="N26" s="321"/>
      <c r="O26" s="45">
        <f t="shared" si="0"/>
        <v>0</v>
      </c>
      <c r="P26" s="39"/>
      <c r="Q26" s="45">
        <f t="shared" si="1"/>
        <v>0</v>
      </c>
      <c r="R26" s="39"/>
      <c r="S26" s="42">
        <f t="shared" si="2"/>
        <v>0</v>
      </c>
      <c r="T26" s="39"/>
    </row>
    <row r="27" spans="1:20" ht="21.95" customHeight="1" x14ac:dyDescent="0.15">
      <c r="A27" s="10" t="s">
        <v>26</v>
      </c>
      <c r="B27" s="8" t="s">
        <v>19</v>
      </c>
      <c r="C27" s="61"/>
      <c r="D27" s="61"/>
      <c r="E27" s="62"/>
      <c r="F27" s="65">
        <v>55.01</v>
      </c>
      <c r="G27" s="41">
        <f t="shared" si="3"/>
        <v>0</v>
      </c>
      <c r="H27" s="41">
        <f t="shared" si="3"/>
        <v>0</v>
      </c>
      <c r="I27" s="11">
        <f t="shared" si="3"/>
        <v>0</v>
      </c>
      <c r="J27" s="18">
        <f t="shared" si="4"/>
        <v>0</v>
      </c>
      <c r="K27" s="18">
        <f t="shared" si="4"/>
        <v>0</v>
      </c>
      <c r="L27" s="18">
        <f t="shared" si="4"/>
        <v>0</v>
      </c>
      <c r="M27" s="320">
        <v>1.4</v>
      </c>
      <c r="N27" s="321"/>
      <c r="O27" s="45">
        <f t="shared" si="0"/>
        <v>0</v>
      </c>
      <c r="P27" s="39"/>
      <c r="Q27" s="45">
        <f t="shared" si="1"/>
        <v>0</v>
      </c>
      <c r="R27" s="39"/>
      <c r="S27" s="42">
        <f t="shared" si="2"/>
        <v>0</v>
      </c>
      <c r="T27" s="39"/>
    </row>
    <row r="28" spans="1:20" ht="21.95" customHeight="1" x14ac:dyDescent="0.15">
      <c r="A28" s="10" t="s">
        <v>13</v>
      </c>
      <c r="B28" s="22" t="s">
        <v>31</v>
      </c>
      <c r="C28" s="61">
        <v>15000</v>
      </c>
      <c r="D28" s="61">
        <v>14000</v>
      </c>
      <c r="E28" s="62"/>
      <c r="F28" s="65">
        <v>43.78</v>
      </c>
      <c r="G28" s="41">
        <f t="shared" si="3"/>
        <v>0.65669999999999995</v>
      </c>
      <c r="H28" s="41">
        <f t="shared" si="3"/>
        <v>0.61292000000000002</v>
      </c>
      <c r="I28" s="11">
        <f t="shared" si="3"/>
        <v>0</v>
      </c>
      <c r="J28" s="18">
        <f t="shared" si="4"/>
        <v>16942.86</v>
      </c>
      <c r="K28" s="18">
        <f t="shared" si="4"/>
        <v>15813.335999999999</v>
      </c>
      <c r="L28" s="18">
        <f t="shared" si="4"/>
        <v>0</v>
      </c>
      <c r="M28" s="318" t="s">
        <v>46</v>
      </c>
      <c r="N28" s="319"/>
      <c r="O28" s="46">
        <f>G28*$C41*44/12*10^4</f>
        <v>33951.389999999992</v>
      </c>
      <c r="P28" s="39"/>
      <c r="Q28" s="45">
        <f>H28*$D41*44/12*10^4</f>
        <v>31687.964000000004</v>
      </c>
      <c r="R28" s="39"/>
      <c r="S28" s="42">
        <f>I28*$E41*44/12*10^4</f>
        <v>0</v>
      </c>
      <c r="T28" s="39"/>
    </row>
    <row r="29" spans="1:20" ht="21.95" customHeight="1" x14ac:dyDescent="0.15">
      <c r="A29" s="10" t="s">
        <v>30</v>
      </c>
      <c r="B29" s="8"/>
      <c r="C29" s="61"/>
      <c r="D29" s="61"/>
      <c r="E29" s="62"/>
      <c r="F29" s="50"/>
      <c r="G29" s="40">
        <f>C29*$F29*(10^-6)</f>
        <v>0</v>
      </c>
      <c r="H29" s="40">
        <f>D29*$F29*(10^-6)</f>
        <v>0</v>
      </c>
      <c r="I29" s="11">
        <f>E29*$F29*(10^-6)</f>
        <v>0</v>
      </c>
      <c r="J29" s="18">
        <f t="shared" si="4"/>
        <v>0</v>
      </c>
      <c r="K29" s="18">
        <f t="shared" si="4"/>
        <v>0</v>
      </c>
      <c r="L29" s="18">
        <f t="shared" si="4"/>
        <v>0</v>
      </c>
      <c r="M29" s="316"/>
      <c r="N29" s="317"/>
      <c r="O29" s="45">
        <f t="shared" si="0"/>
        <v>0</v>
      </c>
      <c r="P29" s="39"/>
      <c r="Q29" s="45">
        <f t="shared" si="1"/>
        <v>0</v>
      </c>
      <c r="R29" s="39"/>
      <c r="S29" s="42">
        <f t="shared" si="2"/>
        <v>0</v>
      </c>
      <c r="T29" s="39"/>
    </row>
    <row r="30" spans="1:20" ht="21.95" customHeight="1" x14ac:dyDescent="0.15">
      <c r="A30" s="293" t="s">
        <v>52</v>
      </c>
      <c r="B30" s="309" t="s">
        <v>14</v>
      </c>
      <c r="C30" s="312">
        <v>35000</v>
      </c>
      <c r="D30" s="310"/>
      <c r="E30" s="314"/>
      <c r="F30" s="289">
        <v>94.84</v>
      </c>
      <c r="G30" s="303">
        <f>C30*$F30*(10^-6)</f>
        <v>3.3193999999999999</v>
      </c>
      <c r="H30" s="287"/>
      <c r="I30" s="305"/>
      <c r="J30" s="307">
        <f>G30*(10^6)*0.0258</f>
        <v>85640.52</v>
      </c>
      <c r="K30" s="291"/>
      <c r="L30" s="291"/>
      <c r="M30" s="37" t="s">
        <v>42</v>
      </c>
      <c r="N30" s="63">
        <v>1.4570000000000001</v>
      </c>
      <c r="O30" s="42">
        <f>C30*$N30*44/12</f>
        <v>186981.66666666666</v>
      </c>
      <c r="P30" s="39"/>
      <c r="Q30" s="39"/>
      <c r="R30" s="39"/>
      <c r="S30" s="39"/>
      <c r="T30" s="39"/>
    </row>
    <row r="31" spans="1:20" ht="21.95" customHeight="1" x14ac:dyDescent="0.15">
      <c r="A31" s="294"/>
      <c r="B31" s="282"/>
      <c r="C31" s="313"/>
      <c r="D31" s="311"/>
      <c r="E31" s="315"/>
      <c r="F31" s="290"/>
      <c r="G31" s="304"/>
      <c r="H31" s="288"/>
      <c r="I31" s="306"/>
      <c r="J31" s="308"/>
      <c r="K31" s="292"/>
      <c r="L31" s="292"/>
      <c r="M31" s="37" t="s">
        <v>45</v>
      </c>
      <c r="N31" s="63">
        <v>1.4470000000000001</v>
      </c>
      <c r="O31" s="39"/>
      <c r="P31" s="42">
        <f>C30*$N31*44/12</f>
        <v>185698.33333333334</v>
      </c>
      <c r="Q31" s="39"/>
      <c r="R31" s="39"/>
      <c r="S31" s="39"/>
      <c r="T31" s="39"/>
    </row>
    <row r="32" spans="1:20" ht="21.95" customHeight="1" x14ac:dyDescent="0.15">
      <c r="A32" s="293" t="s">
        <v>50</v>
      </c>
      <c r="B32" s="309" t="s">
        <v>14</v>
      </c>
      <c r="C32" s="310"/>
      <c r="D32" s="312">
        <v>28000</v>
      </c>
      <c r="E32" s="314"/>
      <c r="F32" s="289">
        <v>94.84</v>
      </c>
      <c r="G32" s="287"/>
      <c r="H32" s="303">
        <f>D32*$F32*(10^-6)</f>
        <v>2.6555199999999997</v>
      </c>
      <c r="I32" s="305"/>
      <c r="J32" s="291"/>
      <c r="K32" s="307">
        <f>H32*(10^6)*0.0258</f>
        <v>68512.415999999983</v>
      </c>
      <c r="L32" s="291"/>
      <c r="M32" s="37" t="s">
        <v>42</v>
      </c>
      <c r="N32" s="63">
        <v>1.508</v>
      </c>
      <c r="O32" s="39"/>
      <c r="P32" s="39"/>
      <c r="Q32" s="42">
        <f>D32*$N32*44/12</f>
        <v>154821.33333333334</v>
      </c>
      <c r="R32" s="39"/>
      <c r="S32" s="39"/>
      <c r="T32" s="39"/>
    </row>
    <row r="33" spans="1:20" ht="21.95" customHeight="1" x14ac:dyDescent="0.15">
      <c r="A33" s="294"/>
      <c r="B33" s="282"/>
      <c r="C33" s="311"/>
      <c r="D33" s="313"/>
      <c r="E33" s="315"/>
      <c r="F33" s="290"/>
      <c r="G33" s="288"/>
      <c r="H33" s="304"/>
      <c r="I33" s="306"/>
      <c r="J33" s="292"/>
      <c r="K33" s="308"/>
      <c r="L33" s="292"/>
      <c r="M33" s="37" t="s">
        <v>44</v>
      </c>
      <c r="N33" s="63">
        <v>1.504</v>
      </c>
      <c r="O33" s="39"/>
      <c r="P33" s="39"/>
      <c r="Q33" s="39"/>
      <c r="R33" s="42">
        <f>D32*$N33*44/12</f>
        <v>154410.66666666666</v>
      </c>
      <c r="S33" s="39"/>
      <c r="T33" s="39"/>
    </row>
    <row r="34" spans="1:20" ht="21.95" customHeight="1" x14ac:dyDescent="0.15">
      <c r="A34" s="293"/>
      <c r="B34" s="295" t="s">
        <v>14</v>
      </c>
      <c r="C34" s="297"/>
      <c r="D34" s="297"/>
      <c r="E34" s="299"/>
      <c r="F34" s="285"/>
      <c r="G34" s="287"/>
      <c r="H34" s="287"/>
      <c r="I34" s="301">
        <f>E34*$F34*(10^-6)</f>
        <v>0</v>
      </c>
      <c r="J34" s="291"/>
      <c r="K34" s="291"/>
      <c r="L34" s="270">
        <f>I34*(10^6)*0.0258</f>
        <v>0</v>
      </c>
      <c r="M34" s="37" t="s">
        <v>42</v>
      </c>
      <c r="N34" s="58"/>
      <c r="O34" s="39"/>
      <c r="P34" s="39"/>
      <c r="Q34" s="39"/>
      <c r="R34" s="39"/>
      <c r="S34" s="51">
        <f>E34*$N34*44/12</f>
        <v>0</v>
      </c>
      <c r="T34" s="47"/>
    </row>
    <row r="35" spans="1:20" ht="21.95" customHeight="1" x14ac:dyDescent="0.15">
      <c r="A35" s="294"/>
      <c r="B35" s="296"/>
      <c r="C35" s="298"/>
      <c r="D35" s="298"/>
      <c r="E35" s="300"/>
      <c r="F35" s="286"/>
      <c r="G35" s="288"/>
      <c r="H35" s="288"/>
      <c r="I35" s="302"/>
      <c r="J35" s="292"/>
      <c r="K35" s="292"/>
      <c r="L35" s="271"/>
      <c r="M35" s="37" t="s">
        <v>44</v>
      </c>
      <c r="N35" s="58"/>
      <c r="O35" s="39"/>
      <c r="P35" s="39"/>
      <c r="Q35" s="39"/>
      <c r="R35" s="39"/>
      <c r="S35" s="39"/>
      <c r="T35" s="51">
        <f>E34*$N35*44/12</f>
        <v>0</v>
      </c>
    </row>
    <row r="36" spans="1:20" ht="30" customHeight="1" x14ac:dyDescent="0.15">
      <c r="A36" s="14" t="s">
        <v>27</v>
      </c>
      <c r="B36" s="15"/>
      <c r="C36" s="39"/>
      <c r="D36" s="39"/>
      <c r="E36" s="13"/>
      <c r="F36" s="16"/>
      <c r="G36" s="27">
        <f t="shared" ref="G36:L36" si="5">SUM(G8:G35)</f>
        <v>4.142182</v>
      </c>
      <c r="H36" s="27">
        <f t="shared" si="5"/>
        <v>3.4259811999999998</v>
      </c>
      <c r="I36" s="27">
        <f t="shared" si="5"/>
        <v>0</v>
      </c>
      <c r="J36" s="23">
        <f t="shared" si="5"/>
        <v>106868.29560000001</v>
      </c>
      <c r="K36" s="23">
        <f t="shared" si="5"/>
        <v>88390.314959999989</v>
      </c>
      <c r="L36" s="23">
        <f t="shared" si="5"/>
        <v>0</v>
      </c>
      <c r="M36" s="272"/>
      <c r="N36" s="273"/>
      <c r="O36" s="43">
        <f>SUM(O8:O35)</f>
        <v>232580.98819999996</v>
      </c>
      <c r="P36" s="43">
        <f>SUM(P30:P34,O8:O29)</f>
        <v>231297.65486666665</v>
      </c>
      <c r="Q36" s="43">
        <f>SUM(Q8:Q35)</f>
        <v>197554.21971999999</v>
      </c>
      <c r="R36" s="43">
        <f>SUM(R30:R35,Q8:Q29)</f>
        <v>197143.55305333334</v>
      </c>
      <c r="S36" s="43">
        <f>SUM(S8:S35)</f>
        <v>0</v>
      </c>
      <c r="T36" s="42">
        <f>SUM(S8:S29,T30:T35)</f>
        <v>0</v>
      </c>
    </row>
    <row r="37" spans="1:20" ht="21.95" customHeight="1" x14ac:dyDescent="0.15">
      <c r="L37" s="12"/>
      <c r="M37" s="53"/>
    </row>
    <row r="38" spans="1:20" ht="39.950000000000003" customHeight="1" x14ac:dyDescent="0.15">
      <c r="A38" s="17"/>
      <c r="B38" s="17"/>
      <c r="C38" s="274" t="s">
        <v>32</v>
      </c>
      <c r="D38" s="275"/>
      <c r="E38" s="276"/>
      <c r="F38" s="17"/>
      <c r="G38" s="36"/>
      <c r="H38" s="36"/>
      <c r="J38" s="277" t="s">
        <v>41</v>
      </c>
      <c r="K38" s="278"/>
      <c r="L38" s="279"/>
      <c r="M38" s="31"/>
      <c r="N38" s="17"/>
      <c r="O38" s="277" t="s">
        <v>40</v>
      </c>
      <c r="P38" s="280"/>
      <c r="Q38" s="280"/>
      <c r="R38" s="280"/>
      <c r="S38" s="280"/>
      <c r="T38" s="279"/>
    </row>
    <row r="39" spans="1:20" x14ac:dyDescent="0.15">
      <c r="A39" s="17"/>
      <c r="B39" s="17"/>
      <c r="C39" s="281" t="str">
        <f>C2</f>
        <v>2016年度</v>
      </c>
      <c r="D39" s="281" t="str">
        <f>D2</f>
        <v>2015年度</v>
      </c>
      <c r="E39" s="281" t="str">
        <f>E2</f>
        <v>2014年度</v>
      </c>
      <c r="F39" s="17"/>
      <c r="G39" s="36"/>
      <c r="H39" s="36"/>
      <c r="J39" s="283" t="str">
        <f>C2</f>
        <v>2016年度</v>
      </c>
      <c r="K39" s="283" t="str">
        <f>D2</f>
        <v>2015年度</v>
      </c>
      <c r="L39" s="283" t="str">
        <f>E2</f>
        <v>2014年度</v>
      </c>
      <c r="M39" s="28"/>
      <c r="N39" s="17"/>
      <c r="O39" s="268" t="str">
        <f>C2</f>
        <v>2016年度</v>
      </c>
      <c r="P39" s="269"/>
      <c r="Q39" s="268" t="str">
        <f>D2</f>
        <v>2015年度</v>
      </c>
      <c r="R39" s="269"/>
      <c r="S39" s="268" t="str">
        <f>E2</f>
        <v>2014年度</v>
      </c>
      <c r="T39" s="269"/>
    </row>
    <row r="40" spans="1:20" x14ac:dyDescent="0.15">
      <c r="A40" s="17"/>
      <c r="B40" s="17"/>
      <c r="C40" s="282"/>
      <c r="D40" s="282"/>
      <c r="E40" s="282"/>
      <c r="F40" s="17"/>
      <c r="G40" s="34"/>
      <c r="H40" s="34"/>
      <c r="J40" s="284"/>
      <c r="K40" s="284"/>
      <c r="L40" s="284"/>
      <c r="M40" s="32"/>
      <c r="N40" s="17"/>
      <c r="O40" s="29" t="s">
        <v>37</v>
      </c>
      <c r="P40" s="29" t="s">
        <v>38</v>
      </c>
      <c r="Q40" s="29" t="s">
        <v>37</v>
      </c>
      <c r="R40" s="29" t="s">
        <v>38</v>
      </c>
      <c r="S40" s="29" t="s">
        <v>37</v>
      </c>
      <c r="T40" s="29" t="s">
        <v>38</v>
      </c>
    </row>
    <row r="41" spans="1:20" ht="24.95" customHeight="1" x14ac:dyDescent="0.15">
      <c r="A41" s="17"/>
      <c r="B41" s="17"/>
      <c r="C41" s="54">
        <v>1.41</v>
      </c>
      <c r="D41" s="54">
        <v>1.41</v>
      </c>
      <c r="E41" s="57"/>
      <c r="F41" s="17"/>
      <c r="G41" s="35"/>
      <c r="H41" s="35"/>
      <c r="J41" s="44">
        <f>+J36/C3</f>
        <v>0.53434147800000009</v>
      </c>
      <c r="K41" s="44">
        <f>+K36/D3</f>
        <v>4.6521218399999995</v>
      </c>
      <c r="L41" s="24" t="e">
        <f>L36/E$3</f>
        <v>#DIV/0!</v>
      </c>
      <c r="M41" s="33"/>
      <c r="N41" s="17"/>
      <c r="O41" s="25">
        <f>O36/C$3</f>
        <v>1.1629049409999999</v>
      </c>
      <c r="P41" s="25">
        <f>P36/C$3</f>
        <v>1.1564882743333333</v>
      </c>
      <c r="Q41" s="25">
        <f>Q36/D$3</f>
        <v>10.397590511578947</v>
      </c>
      <c r="R41" s="25">
        <f>R36/D$3</f>
        <v>10.375976476491228</v>
      </c>
      <c r="S41" s="25" t="e">
        <f>S36/E$3</f>
        <v>#DIV/0!</v>
      </c>
      <c r="T41" s="25" t="e">
        <f>T36/E$3</f>
        <v>#DIV/0!</v>
      </c>
    </row>
    <row r="42" spans="1:20" ht="21.95" customHeight="1" x14ac:dyDescent="0.15">
      <c r="J42" s="30"/>
      <c r="K42" s="30"/>
      <c r="L42" s="17"/>
      <c r="M42" s="17"/>
      <c r="S42" s="17"/>
      <c r="T42" s="17"/>
    </row>
  </sheetData>
  <mergeCells count="92">
    <mergeCell ref="M5:N5"/>
    <mergeCell ref="O5:T5"/>
    <mergeCell ref="H6:H7"/>
    <mergeCell ref="A3:B3"/>
    <mergeCell ref="C5:E5"/>
    <mergeCell ref="G5:I5"/>
    <mergeCell ref="J5:L5"/>
    <mergeCell ref="B6:B7"/>
    <mergeCell ref="C6:C7"/>
    <mergeCell ref="D6:D7"/>
    <mergeCell ref="E6:E7"/>
    <mergeCell ref="G6:G7"/>
    <mergeCell ref="I6:I7"/>
    <mergeCell ref="J6:J7"/>
    <mergeCell ref="K6:K7"/>
    <mergeCell ref="L6:L7"/>
    <mergeCell ref="M6:N6"/>
    <mergeCell ref="M16:N16"/>
    <mergeCell ref="Q6:R6"/>
    <mergeCell ref="S6:T6"/>
    <mergeCell ref="M7:N7"/>
    <mergeCell ref="M8:N8"/>
    <mergeCell ref="M9:N9"/>
    <mergeCell ref="M10:N10"/>
    <mergeCell ref="O6:P6"/>
    <mergeCell ref="M11:N11"/>
    <mergeCell ref="M12:N12"/>
    <mergeCell ref="M13:N13"/>
    <mergeCell ref="M14:N14"/>
    <mergeCell ref="M15:N15"/>
    <mergeCell ref="M28:N28"/>
    <mergeCell ref="M17:N17"/>
    <mergeCell ref="M18:N18"/>
    <mergeCell ref="M19:N19"/>
    <mergeCell ref="M20:N20"/>
    <mergeCell ref="M21:N21"/>
    <mergeCell ref="M22:N22"/>
    <mergeCell ref="M23:N23"/>
    <mergeCell ref="M24:N24"/>
    <mergeCell ref="M25:N25"/>
    <mergeCell ref="M26:N26"/>
    <mergeCell ref="M27:N27"/>
    <mergeCell ref="M29:N29"/>
    <mergeCell ref="A30:A31"/>
    <mergeCell ref="B30:B31"/>
    <mergeCell ref="C30:C31"/>
    <mergeCell ref="D30:D31"/>
    <mergeCell ref="E30:E31"/>
    <mergeCell ref="F30:F31"/>
    <mergeCell ref="G30:G31"/>
    <mergeCell ref="H30:H31"/>
    <mergeCell ref="I30:I31"/>
    <mergeCell ref="J30:J31"/>
    <mergeCell ref="K30:K31"/>
    <mergeCell ref="L30:L31"/>
    <mergeCell ref="A32:A33"/>
    <mergeCell ref="B32:B33"/>
    <mergeCell ref="C32:C33"/>
    <mergeCell ref="D32:D33"/>
    <mergeCell ref="E32:E33"/>
    <mergeCell ref="F32:F33"/>
    <mergeCell ref="G32:G33"/>
    <mergeCell ref="L32:L33"/>
    <mergeCell ref="A34:A35"/>
    <mergeCell ref="B34:B35"/>
    <mergeCell ref="C34:C35"/>
    <mergeCell ref="D34:D35"/>
    <mergeCell ref="E34:E35"/>
    <mergeCell ref="H34:H35"/>
    <mergeCell ref="I34:I35"/>
    <mergeCell ref="J34:J35"/>
    <mergeCell ref="K34:K35"/>
    <mergeCell ref="H32:H33"/>
    <mergeCell ref="I32:I33"/>
    <mergeCell ref="J32:J33"/>
    <mergeCell ref="K32:K33"/>
    <mergeCell ref="Q39:R39"/>
    <mergeCell ref="S39:T39"/>
    <mergeCell ref="L34:L35"/>
    <mergeCell ref="M36:N36"/>
    <mergeCell ref="C38:E38"/>
    <mergeCell ref="J38:L38"/>
    <mergeCell ref="O38:T38"/>
    <mergeCell ref="C39:C40"/>
    <mergeCell ref="D39:D40"/>
    <mergeCell ref="E39:E40"/>
    <mergeCell ref="J39:J40"/>
    <mergeCell ref="K39:K40"/>
    <mergeCell ref="L39:L40"/>
    <mergeCell ref="O39:P39"/>
    <mergeCell ref="F34:F35"/>
    <mergeCell ref="G34:G35"/>
  </mergeCells>
  <phoneticPr fontId="2"/>
  <pageMargins left="0.19685039370078741" right="0" top="0.59055118110236227" bottom="0.59055118110236227" header="0.51181102362204722" footer="0.51181102362204722"/>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tabSelected="1" workbookViewId="0"/>
  </sheetViews>
  <sheetFormatPr defaultRowHeight="13.5" x14ac:dyDescent="0.15"/>
  <cols>
    <col min="1" max="1" width="17.875" style="30" customWidth="1"/>
    <col min="2" max="2" width="6.25" style="30" customWidth="1"/>
    <col min="3" max="3" width="12.625" style="30" customWidth="1"/>
    <col min="4" max="15" width="7.625" style="30" customWidth="1"/>
    <col min="16" max="16" width="10.25" style="30" customWidth="1"/>
    <col min="17" max="18" width="10.375" style="30" customWidth="1"/>
    <col min="19" max="16384" width="9" style="30"/>
  </cols>
  <sheetData>
    <row r="1" spans="1:18" ht="17.25" x14ac:dyDescent="0.15">
      <c r="A1" s="66" t="s">
        <v>56</v>
      </c>
    </row>
    <row r="2" spans="1:18" ht="17.25" x14ac:dyDescent="0.15">
      <c r="B2" s="67" t="s">
        <v>57</v>
      </c>
      <c r="G2" s="68"/>
      <c r="J2" s="55" t="s">
        <v>88</v>
      </c>
      <c r="L2" s="69"/>
      <c r="M2" s="69"/>
      <c r="N2" s="70"/>
      <c r="O2" s="68"/>
      <c r="P2" s="71" t="s">
        <v>58</v>
      </c>
      <c r="Q2" s="68"/>
    </row>
    <row r="3" spans="1:18" ht="14.25" thickBot="1" x14ac:dyDescent="0.2">
      <c r="J3" s="55" t="s">
        <v>169</v>
      </c>
    </row>
    <row r="4" spans="1:18" ht="30" customHeight="1" x14ac:dyDescent="0.15">
      <c r="A4" s="343" t="s">
        <v>59</v>
      </c>
      <c r="B4" s="343"/>
      <c r="C4" s="72" t="s">
        <v>140</v>
      </c>
      <c r="D4" s="344" t="s">
        <v>60</v>
      </c>
      <c r="E4" s="345"/>
      <c r="F4" s="344" t="s">
        <v>61</v>
      </c>
      <c r="G4" s="345"/>
      <c r="H4" s="344" t="s">
        <v>62</v>
      </c>
      <c r="I4" s="345"/>
      <c r="J4" s="344" t="s">
        <v>63</v>
      </c>
      <c r="K4" s="345"/>
      <c r="L4" s="344" t="s">
        <v>64</v>
      </c>
      <c r="M4" s="345"/>
      <c r="N4" s="346" t="s">
        <v>85</v>
      </c>
      <c r="O4" s="347"/>
      <c r="P4" s="73" t="s">
        <v>86</v>
      </c>
      <c r="Q4" s="74" t="s">
        <v>65</v>
      </c>
      <c r="R4" s="75" t="s">
        <v>66</v>
      </c>
    </row>
    <row r="5" spans="1:18" ht="27.75" customHeight="1" x14ac:dyDescent="0.15">
      <c r="A5" s="76" t="s">
        <v>144</v>
      </c>
      <c r="B5" s="77" t="s">
        <v>136</v>
      </c>
      <c r="C5" s="239">
        <v>208908</v>
      </c>
      <c r="D5" s="348">
        <v>212986</v>
      </c>
      <c r="E5" s="349"/>
      <c r="F5" s="348">
        <v>211692</v>
      </c>
      <c r="G5" s="349"/>
      <c r="H5" s="348">
        <v>167818</v>
      </c>
      <c r="I5" s="349"/>
      <c r="J5" s="350">
        <f>別紙３!E3</f>
        <v>177237</v>
      </c>
      <c r="K5" s="351"/>
      <c r="L5" s="350">
        <f>別紙３!D3</f>
        <v>193438</v>
      </c>
      <c r="M5" s="352"/>
      <c r="N5" s="353">
        <f>別紙３!C3</f>
        <v>199936</v>
      </c>
      <c r="O5" s="352"/>
      <c r="P5" s="78"/>
      <c r="Q5" s="240"/>
      <c r="R5" s="241"/>
    </row>
    <row r="6" spans="1:18" ht="27.75" customHeight="1" x14ac:dyDescent="0.15">
      <c r="A6" s="76" t="s">
        <v>67</v>
      </c>
      <c r="B6" s="77" t="s">
        <v>141</v>
      </c>
      <c r="C6" s="239">
        <v>118473</v>
      </c>
      <c r="D6" s="348">
        <v>118864</v>
      </c>
      <c r="E6" s="349"/>
      <c r="F6" s="348">
        <v>113583</v>
      </c>
      <c r="G6" s="349"/>
      <c r="H6" s="348">
        <v>56031</v>
      </c>
      <c r="I6" s="349"/>
      <c r="J6" s="350">
        <f>別紙３!L36</f>
        <v>54995.628041999997</v>
      </c>
      <c r="K6" s="351"/>
      <c r="L6" s="350">
        <f>別紙３!K36</f>
        <v>57274.814490000004</v>
      </c>
      <c r="M6" s="352"/>
      <c r="N6" s="354">
        <f>別紙３!J36</f>
        <v>61549.662517199991</v>
      </c>
      <c r="O6" s="355"/>
      <c r="P6" s="78"/>
      <c r="Q6" s="240"/>
      <c r="R6" s="241"/>
    </row>
    <row r="7" spans="1:18" ht="20.100000000000001" customHeight="1" x14ac:dyDescent="0.15">
      <c r="A7" s="79" t="s">
        <v>68</v>
      </c>
      <c r="B7" s="80"/>
      <c r="C7" s="81"/>
      <c r="D7" s="356"/>
      <c r="E7" s="357"/>
      <c r="F7" s="356">
        <f>F6/D6</f>
        <v>0.9555710728227218</v>
      </c>
      <c r="G7" s="357"/>
      <c r="H7" s="356">
        <f>H6/F6</f>
        <v>0.49330445577243076</v>
      </c>
      <c r="I7" s="357"/>
      <c r="J7" s="356">
        <f>J6/H6</f>
        <v>0.98152144423622634</v>
      </c>
      <c r="K7" s="358"/>
      <c r="L7" s="356">
        <f>L6/J6</f>
        <v>1.041443047913907</v>
      </c>
      <c r="M7" s="358"/>
      <c r="N7" s="359">
        <f>N6/L6</f>
        <v>1.0746374836001671</v>
      </c>
      <c r="O7" s="360"/>
      <c r="P7" s="82">
        <f>P6/N6</f>
        <v>0</v>
      </c>
      <c r="Q7" s="83"/>
      <c r="R7" s="84"/>
    </row>
    <row r="8" spans="1:18" ht="20.100000000000001" customHeight="1" x14ac:dyDescent="0.15">
      <c r="A8" s="79" t="s">
        <v>69</v>
      </c>
      <c r="B8" s="80"/>
      <c r="C8" s="81"/>
      <c r="D8" s="361"/>
      <c r="E8" s="362"/>
      <c r="F8" s="356">
        <f>F6/C6</f>
        <v>0.95872477273302781</v>
      </c>
      <c r="G8" s="357"/>
      <c r="H8" s="356">
        <f>H6/C6</f>
        <v>0.47294320224861358</v>
      </c>
      <c r="I8" s="357"/>
      <c r="J8" s="356">
        <f>J6/C6</f>
        <v>0.46420389491276492</v>
      </c>
      <c r="K8" s="357"/>
      <c r="L8" s="356">
        <f>L6/C6</f>
        <v>0.48344191917145685</v>
      </c>
      <c r="M8" s="357"/>
      <c r="N8" s="359">
        <f>N6/C6</f>
        <v>0.51952480748524976</v>
      </c>
      <c r="O8" s="360"/>
      <c r="P8" s="82">
        <f>P6/C6</f>
        <v>0</v>
      </c>
      <c r="Q8" s="85">
        <f>Q6/C6</f>
        <v>0</v>
      </c>
      <c r="R8" s="86">
        <f>R6/C6</f>
        <v>0</v>
      </c>
    </row>
    <row r="9" spans="1:18" ht="26.25" customHeight="1" x14ac:dyDescent="0.15">
      <c r="A9" s="87" t="s">
        <v>70</v>
      </c>
      <c r="B9" s="88" t="s">
        <v>132</v>
      </c>
      <c r="C9" s="89"/>
      <c r="D9" s="363"/>
      <c r="E9" s="364"/>
      <c r="F9" s="363"/>
      <c r="G9" s="364"/>
      <c r="H9" s="363"/>
      <c r="I9" s="364"/>
      <c r="J9" s="363"/>
      <c r="K9" s="364"/>
      <c r="L9" s="363"/>
      <c r="M9" s="364"/>
      <c r="N9" s="365"/>
      <c r="O9" s="366"/>
      <c r="P9" s="90"/>
      <c r="Q9" s="83"/>
      <c r="R9" s="84"/>
    </row>
    <row r="10" spans="1:18" ht="24.75" customHeight="1" x14ac:dyDescent="0.15">
      <c r="A10" s="91" t="s">
        <v>71</v>
      </c>
      <c r="B10" s="92" t="s">
        <v>133</v>
      </c>
      <c r="C10" s="93">
        <f>C6/C5</f>
        <v>0.56710609454879657</v>
      </c>
      <c r="D10" s="367">
        <f>D6/D5</f>
        <v>0.55808362990994709</v>
      </c>
      <c r="E10" s="368"/>
      <c r="F10" s="367">
        <f>F6/F5</f>
        <v>0.53654838161101981</v>
      </c>
      <c r="G10" s="368"/>
      <c r="H10" s="367">
        <f>H6/H5</f>
        <v>0.33387955999952329</v>
      </c>
      <c r="I10" s="368"/>
      <c r="J10" s="367">
        <f>J6/J5</f>
        <v>0.31029428416188493</v>
      </c>
      <c r="K10" s="369"/>
      <c r="L10" s="367">
        <f>L6/L5</f>
        <v>0.29608874414541098</v>
      </c>
      <c r="M10" s="370"/>
      <c r="N10" s="371">
        <f>N6/N5</f>
        <v>0.30784682356954218</v>
      </c>
      <c r="O10" s="370"/>
      <c r="P10" s="94" t="e">
        <f>P6/P5</f>
        <v>#DIV/0!</v>
      </c>
      <c r="Q10" s="95" t="e">
        <f>Q6/Q5</f>
        <v>#DIV/0!</v>
      </c>
      <c r="R10" s="96" t="e">
        <f>R6/R5</f>
        <v>#DIV/0!</v>
      </c>
    </row>
    <row r="11" spans="1:18" ht="20.100000000000001" customHeight="1" x14ac:dyDescent="0.15">
      <c r="A11" s="97" t="s">
        <v>68</v>
      </c>
      <c r="B11" s="98"/>
      <c r="C11" s="99"/>
      <c r="D11" s="356"/>
      <c r="E11" s="357"/>
      <c r="F11" s="356">
        <f>F10/D10</f>
        <v>0.96141214838643052</v>
      </c>
      <c r="G11" s="357"/>
      <c r="H11" s="356">
        <f>H10/F10</f>
        <v>0.6222729793667986</v>
      </c>
      <c r="I11" s="357"/>
      <c r="J11" s="356">
        <f>J10/H10</f>
        <v>0.92935992895859798</v>
      </c>
      <c r="K11" s="358"/>
      <c r="L11" s="356">
        <f>L10/J10</f>
        <v>0.95421913731075136</v>
      </c>
      <c r="M11" s="360"/>
      <c r="N11" s="359">
        <f>N10/L10</f>
        <v>1.0397113353905705</v>
      </c>
      <c r="O11" s="360"/>
      <c r="P11" s="82" t="e">
        <f>P10/N10</f>
        <v>#DIV/0!</v>
      </c>
      <c r="Q11" s="100"/>
      <c r="R11" s="101"/>
    </row>
    <row r="12" spans="1:18" ht="20.100000000000001" customHeight="1" x14ac:dyDescent="0.15">
      <c r="A12" s="79" t="s">
        <v>69</v>
      </c>
      <c r="B12" s="80"/>
      <c r="C12" s="81"/>
      <c r="D12" s="361"/>
      <c r="E12" s="362"/>
      <c r="F12" s="356">
        <f>F10/C10</f>
        <v>0.94611640884923087</v>
      </c>
      <c r="G12" s="357"/>
      <c r="H12" s="356">
        <f>H10/C10</f>
        <v>0.58874267656242696</v>
      </c>
      <c r="I12" s="357"/>
      <c r="J12" s="356">
        <f>J10/C10</f>
        <v>0.54715385206495204</v>
      </c>
      <c r="K12" s="357"/>
      <c r="L12" s="356">
        <f>L10/C10</f>
        <v>0.522104676693673</v>
      </c>
      <c r="M12" s="357"/>
      <c r="N12" s="359">
        <f>N10/C10</f>
        <v>0.54283815061884078</v>
      </c>
      <c r="O12" s="360"/>
      <c r="P12" s="82" t="e">
        <f>P10/C10</f>
        <v>#DIV/0!</v>
      </c>
      <c r="Q12" s="85" t="e">
        <f>Q10/C10</f>
        <v>#DIV/0!</v>
      </c>
      <c r="R12" s="86" t="e">
        <f>R10/C10</f>
        <v>#DIV/0!</v>
      </c>
    </row>
    <row r="13" spans="1:18" ht="24.75" customHeight="1" x14ac:dyDescent="0.15">
      <c r="A13" s="372" t="s">
        <v>72</v>
      </c>
      <c r="B13" s="374" t="s">
        <v>142</v>
      </c>
      <c r="C13" s="376">
        <v>220246</v>
      </c>
      <c r="D13" s="102" t="s">
        <v>42</v>
      </c>
      <c r="E13" s="102" t="s">
        <v>45</v>
      </c>
      <c r="F13" s="102" t="s">
        <v>42</v>
      </c>
      <c r="G13" s="102" t="s">
        <v>45</v>
      </c>
      <c r="H13" s="102" t="s">
        <v>42</v>
      </c>
      <c r="I13" s="102" t="s">
        <v>45</v>
      </c>
      <c r="J13" s="102" t="s">
        <v>42</v>
      </c>
      <c r="K13" s="103" t="s">
        <v>45</v>
      </c>
      <c r="L13" s="102" t="s">
        <v>42</v>
      </c>
      <c r="M13" s="104" t="s">
        <v>45</v>
      </c>
      <c r="N13" s="105" t="s">
        <v>42</v>
      </c>
      <c r="O13" s="104" t="s">
        <v>45</v>
      </c>
      <c r="P13" s="378"/>
      <c r="Q13" s="380"/>
      <c r="R13" s="382"/>
    </row>
    <row r="14" spans="1:18" ht="18.75" customHeight="1" x14ac:dyDescent="0.15">
      <c r="A14" s="373"/>
      <c r="B14" s="375"/>
      <c r="C14" s="377"/>
      <c r="D14" s="237">
        <v>218967</v>
      </c>
      <c r="E14" s="237">
        <v>216876</v>
      </c>
      <c r="F14" s="237">
        <v>223615</v>
      </c>
      <c r="G14" s="237">
        <v>218421</v>
      </c>
      <c r="H14" s="237">
        <v>116607</v>
      </c>
      <c r="I14" s="238">
        <v>116590</v>
      </c>
      <c r="J14" s="231">
        <f>別紙３!S36</f>
        <v>114060.83919999999</v>
      </c>
      <c r="K14" s="232">
        <f>別紙３!T36</f>
        <v>113989.30986666666</v>
      </c>
      <c r="L14" s="233">
        <f>別紙３!Q36</f>
        <v>118111.09014833331</v>
      </c>
      <c r="M14" s="234">
        <f>別紙３!R36</f>
        <v>117916.83014833333</v>
      </c>
      <c r="N14" s="266">
        <f>別紙３!O36</f>
        <v>125987.69351226666</v>
      </c>
      <c r="O14" s="267">
        <f>別紙３!P36</f>
        <v>125862.28471226666</v>
      </c>
      <c r="P14" s="379"/>
      <c r="Q14" s="381"/>
      <c r="R14" s="383"/>
    </row>
    <row r="15" spans="1:18" ht="20.100000000000001" customHeight="1" x14ac:dyDescent="0.15">
      <c r="A15" s="106" t="s">
        <v>73</v>
      </c>
      <c r="B15" s="107"/>
      <c r="C15" s="108"/>
      <c r="D15" s="356"/>
      <c r="E15" s="357"/>
      <c r="F15" s="356">
        <f>G14/E14</f>
        <v>1.0071238864604659</v>
      </c>
      <c r="G15" s="357"/>
      <c r="H15" s="356">
        <f>I14/G14</f>
        <v>0.5337856707917279</v>
      </c>
      <c r="I15" s="357"/>
      <c r="J15" s="356">
        <f>K14/I14</f>
        <v>0.97769371186779885</v>
      </c>
      <c r="K15" s="358"/>
      <c r="L15" s="384">
        <f>M14/K14</f>
        <v>1.0344551632627716</v>
      </c>
      <c r="M15" s="385"/>
      <c r="N15" s="386">
        <f>O14/M14</f>
        <v>1.0673818534125989</v>
      </c>
      <c r="O15" s="385"/>
      <c r="P15" s="82">
        <f>P13/O14</f>
        <v>0</v>
      </c>
      <c r="Q15" s="109"/>
      <c r="R15" s="110"/>
    </row>
    <row r="16" spans="1:18" ht="20.100000000000001" customHeight="1" x14ac:dyDescent="0.15">
      <c r="A16" s="79" t="s">
        <v>74</v>
      </c>
      <c r="B16" s="107"/>
      <c r="C16" s="108"/>
      <c r="D16" s="356"/>
      <c r="E16" s="357"/>
      <c r="F16" s="356">
        <f>G14/C13</f>
        <v>0.99171381092051614</v>
      </c>
      <c r="G16" s="357"/>
      <c r="H16" s="356">
        <f>I14/C13</f>
        <v>0.52936262179562854</v>
      </c>
      <c r="I16" s="357"/>
      <c r="J16" s="356">
        <f>K14/C13</f>
        <v>0.51755450662743774</v>
      </c>
      <c r="K16" s="357"/>
      <c r="L16" s="384">
        <f>M14/C13</f>
        <v>0.53538693165066942</v>
      </c>
      <c r="M16" s="385"/>
      <c r="N16" s="386">
        <f>O14/C13</f>
        <v>0.57146229539817595</v>
      </c>
      <c r="O16" s="385"/>
      <c r="P16" s="82">
        <f>P13/C13</f>
        <v>0</v>
      </c>
      <c r="Q16" s="85">
        <f>Q13/C13</f>
        <v>0</v>
      </c>
      <c r="R16" s="86">
        <f>R13/C13</f>
        <v>0</v>
      </c>
    </row>
    <row r="17" spans="1:18" ht="28.5" customHeight="1" x14ac:dyDescent="0.15">
      <c r="A17" s="111" t="s">
        <v>75</v>
      </c>
      <c r="B17" s="112" t="s">
        <v>76</v>
      </c>
      <c r="C17" s="99">
        <f>C13/C5</f>
        <v>1.0542726942003178</v>
      </c>
      <c r="D17" s="113">
        <f>D14/D5</f>
        <v>1.0280816579493488</v>
      </c>
      <c r="E17" s="113">
        <f>E14/D5</f>
        <v>1.0182641112561388</v>
      </c>
      <c r="F17" s="113">
        <f>F14/F5</f>
        <v>1.0563223929104548</v>
      </c>
      <c r="G17" s="113">
        <f>G14/F5</f>
        <v>1.0317867467830621</v>
      </c>
      <c r="H17" s="113">
        <f>H14/H5</f>
        <v>0.69484203124813781</v>
      </c>
      <c r="I17" s="113">
        <f>I14/H5</f>
        <v>0.69474073103004441</v>
      </c>
      <c r="J17" s="113">
        <f>J14/J5</f>
        <v>0.64354981860446736</v>
      </c>
      <c r="K17" s="114">
        <f>K14/J5</f>
        <v>0.643146238464128</v>
      </c>
      <c r="L17" s="131">
        <f>L14/L5</f>
        <v>0.61058887161950248</v>
      </c>
      <c r="M17" s="132">
        <f>M14/L5</f>
        <v>0.60958462219591458</v>
      </c>
      <c r="N17" s="133">
        <f>N14/N5</f>
        <v>0.6301401123973005</v>
      </c>
      <c r="O17" s="134">
        <f>O14/N5</f>
        <v>0.62951286767899062</v>
      </c>
      <c r="P17" s="115" t="e">
        <f>P13/P5</f>
        <v>#DIV/0!</v>
      </c>
      <c r="Q17" s="100">
        <v>0.89600000000000002</v>
      </c>
      <c r="R17" s="101">
        <v>0.79100000000000004</v>
      </c>
    </row>
    <row r="18" spans="1:18" ht="20.100000000000001" customHeight="1" x14ac:dyDescent="0.15">
      <c r="A18" s="79" t="s">
        <v>73</v>
      </c>
      <c r="B18" s="80"/>
      <c r="C18" s="93"/>
      <c r="D18" s="356"/>
      <c r="E18" s="357"/>
      <c r="F18" s="356">
        <f>G17/E17</f>
        <v>1.0132800865487066</v>
      </c>
      <c r="G18" s="357"/>
      <c r="H18" s="356">
        <f>I17/G17</f>
        <v>0.67333752172736216</v>
      </c>
      <c r="I18" s="357"/>
      <c r="J18" s="356">
        <f>K17/I17</f>
        <v>0.92573561580386854</v>
      </c>
      <c r="K18" s="358"/>
      <c r="L18" s="384">
        <f>M17/K17</f>
        <v>0.94781650849990107</v>
      </c>
      <c r="M18" s="385"/>
      <c r="N18" s="386">
        <f>O17/M17</f>
        <v>1.0326915160872796</v>
      </c>
      <c r="O18" s="385"/>
      <c r="P18" s="82" t="e">
        <f>P17/O17</f>
        <v>#DIV/0!</v>
      </c>
      <c r="Q18" s="95"/>
      <c r="R18" s="96"/>
    </row>
    <row r="19" spans="1:18" ht="20.100000000000001" customHeight="1" thickBot="1" x14ac:dyDescent="0.2">
      <c r="A19" s="79" t="s">
        <v>74</v>
      </c>
      <c r="B19" s="107"/>
      <c r="C19" s="108"/>
      <c r="D19" s="356"/>
      <c r="E19" s="357"/>
      <c r="F19" s="356">
        <f>G17/C17</f>
        <v>0.97867160219461857</v>
      </c>
      <c r="G19" s="357"/>
      <c r="H19" s="356">
        <f>I17/C17</f>
        <v>0.65897631120667133</v>
      </c>
      <c r="I19" s="357"/>
      <c r="J19" s="356">
        <f>K17/C17</f>
        <v>0.61003784125506966</v>
      </c>
      <c r="K19" s="357"/>
      <c r="L19" s="384">
        <f>M17/C17</f>
        <v>0.57820393675119697</v>
      </c>
      <c r="M19" s="385"/>
      <c r="N19" s="387">
        <f>O17/C17</f>
        <v>0.59710630005122722</v>
      </c>
      <c r="O19" s="388"/>
      <c r="P19" s="116" t="e">
        <f>P17/C17</f>
        <v>#DIV/0!</v>
      </c>
      <c r="Q19" s="248">
        <f>Q17/C17</f>
        <v>0.84987499432452807</v>
      </c>
      <c r="R19" s="245">
        <f>R17/C17</f>
        <v>0.75028026842712248</v>
      </c>
    </row>
    <row r="20" spans="1:18" ht="20.100000000000001" customHeight="1" thickBot="1" x14ac:dyDescent="0.2">
      <c r="A20" s="117" t="s">
        <v>77</v>
      </c>
      <c r="B20" s="118"/>
      <c r="C20" s="119"/>
      <c r="D20" s="120"/>
      <c r="E20" s="120"/>
      <c r="F20" s="120"/>
      <c r="G20" s="120"/>
      <c r="H20" s="120"/>
      <c r="I20" s="120"/>
      <c r="J20" s="120"/>
      <c r="K20" s="120"/>
      <c r="L20" s="120"/>
      <c r="M20" s="120"/>
      <c r="N20" s="120"/>
      <c r="O20" s="120"/>
      <c r="P20" s="120"/>
      <c r="Q20" s="119"/>
      <c r="R20" s="119"/>
    </row>
    <row r="21" spans="1:18" ht="28.5" customHeight="1" x14ac:dyDescent="0.15">
      <c r="A21" s="392"/>
      <c r="B21" s="392"/>
      <c r="C21" s="121" t="str">
        <f>C4</f>
        <v>基準年度
（2005年度）</v>
      </c>
      <c r="D21" s="393" t="str">
        <f t="shared" ref="D21:R21" si="0">D4</f>
        <v>2011年度
実績</v>
      </c>
      <c r="E21" s="393"/>
      <c r="F21" s="393" t="str">
        <f t="shared" si="0"/>
        <v>2012年度
実績</v>
      </c>
      <c r="G21" s="393"/>
      <c r="H21" s="393" t="str">
        <f t="shared" si="0"/>
        <v>2013年度
実績</v>
      </c>
      <c r="I21" s="393"/>
      <c r="J21" s="393" t="str">
        <f t="shared" si="0"/>
        <v>2014年度
実績</v>
      </c>
      <c r="K21" s="393"/>
      <c r="L21" s="393" t="str">
        <f t="shared" si="0"/>
        <v>2015年度
実績</v>
      </c>
      <c r="M21" s="394"/>
      <c r="N21" s="396" t="str">
        <f t="shared" si="0"/>
        <v>2016年度
実績</v>
      </c>
      <c r="O21" s="397"/>
      <c r="P21" s="122" t="str">
        <f t="shared" si="0"/>
        <v>2017年度
見通し</v>
      </c>
      <c r="Q21" s="122" t="str">
        <f t="shared" si="0"/>
        <v>2020年度
目標</v>
      </c>
      <c r="R21" s="122" t="str">
        <f t="shared" si="0"/>
        <v>2030年度
目標</v>
      </c>
    </row>
    <row r="22" spans="1:18" ht="20.100000000000001" customHeight="1" x14ac:dyDescent="0.15">
      <c r="A22" s="392" t="s">
        <v>78</v>
      </c>
      <c r="B22" s="392"/>
      <c r="C22" s="123"/>
      <c r="D22" s="395"/>
      <c r="E22" s="395"/>
      <c r="F22" s="395"/>
      <c r="G22" s="395"/>
      <c r="H22" s="395"/>
      <c r="I22" s="395"/>
      <c r="J22" s="389"/>
      <c r="K22" s="389"/>
      <c r="L22" s="389"/>
      <c r="M22" s="363"/>
      <c r="N22" s="390"/>
      <c r="O22" s="391"/>
      <c r="P22" s="124"/>
      <c r="Q22" s="125"/>
      <c r="R22" s="125"/>
    </row>
    <row r="23" spans="1:18" ht="20.100000000000001" customHeight="1" x14ac:dyDescent="0.15">
      <c r="A23" s="392" t="s">
        <v>79</v>
      </c>
      <c r="B23" s="392"/>
      <c r="C23" s="123"/>
      <c r="D23" s="395"/>
      <c r="E23" s="395"/>
      <c r="F23" s="395"/>
      <c r="G23" s="395"/>
      <c r="H23" s="395"/>
      <c r="I23" s="395"/>
      <c r="J23" s="389"/>
      <c r="K23" s="389"/>
      <c r="L23" s="389"/>
      <c r="M23" s="363"/>
      <c r="N23" s="390"/>
      <c r="O23" s="391"/>
      <c r="P23" s="124"/>
      <c r="Q23" s="125"/>
      <c r="R23" s="125"/>
    </row>
    <row r="24" spans="1:18" ht="20.100000000000001" customHeight="1" x14ac:dyDescent="0.15">
      <c r="A24" s="392" t="s">
        <v>80</v>
      </c>
      <c r="B24" s="392"/>
      <c r="C24" s="123"/>
      <c r="D24" s="389"/>
      <c r="E24" s="389"/>
      <c r="F24" s="389"/>
      <c r="G24" s="389"/>
      <c r="H24" s="389"/>
      <c r="I24" s="389"/>
      <c r="J24" s="389"/>
      <c r="K24" s="389"/>
      <c r="L24" s="389"/>
      <c r="M24" s="363"/>
      <c r="N24" s="390"/>
      <c r="O24" s="391"/>
      <c r="P24" s="124"/>
      <c r="Q24" s="125"/>
      <c r="R24" s="125"/>
    </row>
    <row r="25" spans="1:18" ht="20.100000000000001" customHeight="1" thickBot="1" x14ac:dyDescent="0.2">
      <c r="A25" s="392" t="s">
        <v>81</v>
      </c>
      <c r="B25" s="392"/>
      <c r="C25" s="123"/>
      <c r="D25" s="389"/>
      <c r="E25" s="389"/>
      <c r="F25" s="389"/>
      <c r="G25" s="389"/>
      <c r="H25" s="389"/>
      <c r="I25" s="389"/>
      <c r="J25" s="389"/>
      <c r="K25" s="389"/>
      <c r="L25" s="389"/>
      <c r="M25" s="363"/>
      <c r="N25" s="398"/>
      <c r="O25" s="399"/>
      <c r="P25" s="126"/>
      <c r="Q25" s="127"/>
      <c r="R25" s="127"/>
    </row>
    <row r="26" spans="1:18" ht="20.100000000000001" customHeight="1" x14ac:dyDescent="0.15">
      <c r="A26" s="128"/>
      <c r="B26" s="118"/>
      <c r="C26" s="119"/>
      <c r="D26" s="120"/>
      <c r="E26" s="120"/>
      <c r="F26" s="120"/>
      <c r="G26" s="120"/>
      <c r="H26" s="120"/>
      <c r="I26" s="120"/>
      <c r="J26" s="120"/>
      <c r="K26" s="120"/>
      <c r="L26" s="120"/>
      <c r="M26" s="120"/>
      <c r="N26" s="120"/>
      <c r="O26" s="120"/>
      <c r="P26" s="120"/>
      <c r="Q26" s="119"/>
      <c r="R26" s="119"/>
    </row>
    <row r="27" spans="1:18" x14ac:dyDescent="0.15">
      <c r="A27" s="129" t="s">
        <v>82</v>
      </c>
    </row>
    <row r="28" spans="1:18" x14ac:dyDescent="0.15">
      <c r="A28" s="130" t="s">
        <v>83</v>
      </c>
    </row>
    <row r="29" spans="1:18" x14ac:dyDescent="0.15">
      <c r="A29" s="130" t="s">
        <v>84</v>
      </c>
    </row>
    <row r="30" spans="1:18" x14ac:dyDescent="0.15">
      <c r="A30" s="130"/>
    </row>
  </sheetData>
  <mergeCells count="120">
    <mergeCell ref="N25:O25"/>
    <mergeCell ref="A25:B25"/>
    <mergeCell ref="D25:E25"/>
    <mergeCell ref="F25:G25"/>
    <mergeCell ref="H25:I25"/>
    <mergeCell ref="J25:K25"/>
    <mergeCell ref="L25:M25"/>
    <mergeCell ref="A24:B24"/>
    <mergeCell ref="D24:E24"/>
    <mergeCell ref="F24:G24"/>
    <mergeCell ref="H24:I24"/>
    <mergeCell ref="J24:K24"/>
    <mergeCell ref="L24:M24"/>
    <mergeCell ref="N24:O24"/>
    <mergeCell ref="A23:B23"/>
    <mergeCell ref="D23:E23"/>
    <mergeCell ref="F23:G23"/>
    <mergeCell ref="H23:I23"/>
    <mergeCell ref="J23:K23"/>
    <mergeCell ref="L23:M23"/>
    <mergeCell ref="N21:O21"/>
    <mergeCell ref="A22:B22"/>
    <mergeCell ref="D22:E22"/>
    <mergeCell ref="F22:G22"/>
    <mergeCell ref="H22:I22"/>
    <mergeCell ref="J22:K22"/>
    <mergeCell ref="N23:O23"/>
    <mergeCell ref="D19:E19"/>
    <mergeCell ref="F19:G19"/>
    <mergeCell ref="H19:I19"/>
    <mergeCell ref="J19:K19"/>
    <mergeCell ref="L19:M19"/>
    <mergeCell ref="N19:O19"/>
    <mergeCell ref="L22:M22"/>
    <mergeCell ref="N22:O22"/>
    <mergeCell ref="A21:B21"/>
    <mergeCell ref="D21:E21"/>
    <mergeCell ref="F21:G21"/>
    <mergeCell ref="H21:I21"/>
    <mergeCell ref="J21:K21"/>
    <mergeCell ref="L21:M21"/>
    <mergeCell ref="D16:E16"/>
    <mergeCell ref="F16:G16"/>
    <mergeCell ref="H16:I16"/>
    <mergeCell ref="J16:K16"/>
    <mergeCell ref="L16:M16"/>
    <mergeCell ref="N16:O16"/>
    <mergeCell ref="D18:E18"/>
    <mergeCell ref="F18:G18"/>
    <mergeCell ref="H18:I18"/>
    <mergeCell ref="J18:K18"/>
    <mergeCell ref="L18:M18"/>
    <mergeCell ref="N18:O18"/>
    <mergeCell ref="P13:P14"/>
    <mergeCell ref="Q13:Q14"/>
    <mergeCell ref="R13:R14"/>
    <mergeCell ref="D15:E15"/>
    <mergeCell ref="F15:G15"/>
    <mergeCell ref="H15:I15"/>
    <mergeCell ref="J15:K15"/>
    <mergeCell ref="L15:M15"/>
    <mergeCell ref="N15:O15"/>
    <mergeCell ref="D12:E12"/>
    <mergeCell ref="F12:G12"/>
    <mergeCell ref="H12:I12"/>
    <mergeCell ref="J12:K12"/>
    <mergeCell ref="L12:M12"/>
    <mergeCell ref="N12:O12"/>
    <mergeCell ref="A13:A14"/>
    <mergeCell ref="B13:B14"/>
    <mergeCell ref="C13:C14"/>
    <mergeCell ref="D10:E10"/>
    <mergeCell ref="F10:G10"/>
    <mergeCell ref="H10:I10"/>
    <mergeCell ref="J10:K10"/>
    <mergeCell ref="L10:M10"/>
    <mergeCell ref="N10:O10"/>
    <mergeCell ref="D11:E11"/>
    <mergeCell ref="F11:G11"/>
    <mergeCell ref="H11:I11"/>
    <mergeCell ref="J11:K11"/>
    <mergeCell ref="L11:M11"/>
    <mergeCell ref="N11:O11"/>
    <mergeCell ref="D8:E8"/>
    <mergeCell ref="F8:G8"/>
    <mergeCell ref="H8:I8"/>
    <mergeCell ref="J8:K8"/>
    <mergeCell ref="L8:M8"/>
    <mergeCell ref="N8:O8"/>
    <mergeCell ref="D9:E9"/>
    <mergeCell ref="F9:G9"/>
    <mergeCell ref="H9:I9"/>
    <mergeCell ref="J9:K9"/>
    <mergeCell ref="L9:M9"/>
    <mergeCell ref="N9:O9"/>
    <mergeCell ref="D6:E6"/>
    <mergeCell ref="F6:G6"/>
    <mergeCell ref="H6:I6"/>
    <mergeCell ref="J6:K6"/>
    <mergeCell ref="L6:M6"/>
    <mergeCell ref="N6:O6"/>
    <mergeCell ref="D7:E7"/>
    <mergeCell ref="F7:G7"/>
    <mergeCell ref="H7:I7"/>
    <mergeCell ref="J7:K7"/>
    <mergeCell ref="L7:M7"/>
    <mergeCell ref="N7:O7"/>
    <mergeCell ref="A4:B4"/>
    <mergeCell ref="D4:E4"/>
    <mergeCell ref="F4:G4"/>
    <mergeCell ref="H4:I4"/>
    <mergeCell ref="J4:K4"/>
    <mergeCell ref="L4:M4"/>
    <mergeCell ref="N4:O4"/>
    <mergeCell ref="D5:E5"/>
    <mergeCell ref="F5:G5"/>
    <mergeCell ref="H5:I5"/>
    <mergeCell ref="J5:K5"/>
    <mergeCell ref="L5:M5"/>
    <mergeCell ref="N5:O5"/>
  </mergeCells>
  <phoneticPr fontId="2"/>
  <pageMargins left="0.70866141732283472" right="0.5118110236220472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2"/>
  <sheetViews>
    <sheetView showGridLines="0" showZeros="0" zoomScale="89" zoomScaleNormal="89" workbookViewId="0"/>
  </sheetViews>
  <sheetFormatPr defaultRowHeight="13.5" x14ac:dyDescent="0.15"/>
  <cols>
    <col min="1" max="1" width="17.125" style="2" bestFit="1" customWidth="1"/>
    <col min="2" max="2" width="7.625" style="2" customWidth="1"/>
    <col min="3" max="5" width="12.625" style="2" customWidth="1"/>
    <col min="6" max="6" width="12" style="2" customWidth="1"/>
    <col min="7" max="12" width="12.625" style="2" customWidth="1"/>
    <col min="13" max="13" width="8.25" style="2" customWidth="1"/>
    <col min="14" max="14" width="7.75" style="2" customWidth="1"/>
    <col min="15" max="20" width="12.5" style="2" customWidth="1"/>
    <col min="21" max="16384" width="9" style="2"/>
  </cols>
  <sheetData>
    <row r="1" spans="1:20" ht="30" customHeight="1" x14ac:dyDescent="0.15">
      <c r="A1" s="48" t="s">
        <v>47</v>
      </c>
      <c r="B1" s="49"/>
      <c r="C1" s="49"/>
      <c r="D1" s="49"/>
    </row>
    <row r="2" spans="1:20" ht="21.95" customHeight="1" x14ac:dyDescent="0.15">
      <c r="A2" s="3"/>
      <c r="B2" s="4"/>
      <c r="C2" s="38" t="s">
        <v>53</v>
      </c>
      <c r="D2" s="38" t="s">
        <v>51</v>
      </c>
      <c r="E2" s="38" t="s">
        <v>49</v>
      </c>
    </row>
    <row r="3" spans="1:20" ht="33.75" customHeight="1" x14ac:dyDescent="0.15">
      <c r="A3" s="332" t="s">
        <v>145</v>
      </c>
      <c r="B3" s="296"/>
      <c r="C3" s="59">
        <v>199936</v>
      </c>
      <c r="D3" s="59">
        <v>193438</v>
      </c>
      <c r="E3" s="59">
        <v>177237</v>
      </c>
      <c r="G3" s="56"/>
      <c r="H3" s="53" t="s">
        <v>168</v>
      </c>
      <c r="S3" s="265" t="s">
        <v>171</v>
      </c>
      <c r="T3" s="19"/>
    </row>
    <row r="4" spans="1:20" ht="20.100000000000001" customHeight="1" x14ac:dyDescent="0.15">
      <c r="A4" s="55" t="s">
        <v>54</v>
      </c>
    </row>
    <row r="5" spans="1:20" ht="39.950000000000003" customHeight="1" x14ac:dyDescent="0.15">
      <c r="A5" s="6" t="s">
        <v>16</v>
      </c>
      <c r="B5" s="7"/>
      <c r="C5" s="333" t="s">
        <v>39</v>
      </c>
      <c r="D5" s="334"/>
      <c r="E5" s="335"/>
      <c r="F5" s="1" t="s">
        <v>17</v>
      </c>
      <c r="G5" s="336" t="s">
        <v>33</v>
      </c>
      <c r="H5" s="337"/>
      <c r="I5" s="329"/>
      <c r="J5" s="338" t="s">
        <v>34</v>
      </c>
      <c r="K5" s="280"/>
      <c r="L5" s="280"/>
      <c r="M5" s="328" t="s">
        <v>36</v>
      </c>
      <c r="N5" s="329"/>
      <c r="O5" s="324" t="s">
        <v>35</v>
      </c>
      <c r="P5" s="330"/>
      <c r="Q5" s="330"/>
      <c r="R5" s="330"/>
      <c r="S5" s="330"/>
      <c r="T5" s="325"/>
    </row>
    <row r="6" spans="1:20" ht="20.100000000000001" customHeight="1" x14ac:dyDescent="0.15">
      <c r="A6" s="20"/>
      <c r="B6" s="339" t="s">
        <v>15</v>
      </c>
      <c r="C6" s="283" t="str">
        <f>C2</f>
        <v>2016年度</v>
      </c>
      <c r="D6" s="283" t="str">
        <f>D2</f>
        <v>2015年度</v>
      </c>
      <c r="E6" s="283" t="str">
        <f>E2</f>
        <v>2014年度</v>
      </c>
      <c r="F6" s="21"/>
      <c r="G6" s="281" t="str">
        <f>C2</f>
        <v>2016年度</v>
      </c>
      <c r="H6" s="281" t="str">
        <f>D2</f>
        <v>2015年度</v>
      </c>
      <c r="I6" s="281" t="str">
        <f>E2</f>
        <v>2014年度</v>
      </c>
      <c r="J6" s="341" t="str">
        <f>C2</f>
        <v>2016年度</v>
      </c>
      <c r="K6" s="341" t="str">
        <f>D2</f>
        <v>2015年度</v>
      </c>
      <c r="L6" s="341" t="str">
        <f>E2</f>
        <v>2014年度</v>
      </c>
      <c r="M6" s="322"/>
      <c r="N6" s="323"/>
      <c r="O6" s="324" t="str">
        <f>C2</f>
        <v>2016年度</v>
      </c>
      <c r="P6" s="325"/>
      <c r="Q6" s="324" t="str">
        <f>D2</f>
        <v>2015年度</v>
      </c>
      <c r="R6" s="325"/>
      <c r="S6" s="324" t="str">
        <f>E2</f>
        <v>2014年度</v>
      </c>
      <c r="T6" s="325"/>
    </row>
    <row r="7" spans="1:20" ht="20.100000000000001" customHeight="1" x14ac:dyDescent="0.15">
      <c r="A7" s="26"/>
      <c r="B7" s="340"/>
      <c r="C7" s="284"/>
      <c r="D7" s="284"/>
      <c r="E7" s="284"/>
      <c r="F7" s="9" t="s">
        <v>18</v>
      </c>
      <c r="G7" s="331"/>
      <c r="H7" s="331"/>
      <c r="I7" s="331"/>
      <c r="J7" s="342"/>
      <c r="K7" s="342"/>
      <c r="L7" s="342"/>
      <c r="M7" s="326" t="s">
        <v>28</v>
      </c>
      <c r="N7" s="327"/>
      <c r="O7" s="29" t="s">
        <v>42</v>
      </c>
      <c r="P7" s="29" t="s">
        <v>43</v>
      </c>
      <c r="Q7" s="29" t="s">
        <v>42</v>
      </c>
      <c r="R7" s="29" t="s">
        <v>43</v>
      </c>
      <c r="S7" s="29" t="s">
        <v>42</v>
      </c>
      <c r="T7" s="29" t="s">
        <v>43</v>
      </c>
    </row>
    <row r="8" spans="1:20" ht="21.95" customHeight="1" x14ac:dyDescent="0.15">
      <c r="A8" s="10" t="s">
        <v>0</v>
      </c>
      <c r="B8" s="8" t="s">
        <v>19</v>
      </c>
      <c r="C8" s="56"/>
      <c r="D8" s="56"/>
      <c r="E8" s="56"/>
      <c r="F8" s="65">
        <v>28.79</v>
      </c>
      <c r="G8" s="41">
        <f>C8*$F8*(10^-6)</f>
        <v>0</v>
      </c>
      <c r="H8" s="41">
        <f>D8*$F8*(10^-6)</f>
        <v>0</v>
      </c>
      <c r="I8" s="11">
        <f>E8*$F8*(10^-6)</f>
        <v>0</v>
      </c>
      <c r="J8" s="18">
        <f>G8*(10^6)*0.0258</f>
        <v>0</v>
      </c>
      <c r="K8" s="18">
        <f>H8*(10^6)*0.0258</f>
        <v>0</v>
      </c>
      <c r="L8" s="18">
        <f>I8*(10^6)*0.0258</f>
        <v>0</v>
      </c>
      <c r="M8" s="320">
        <v>2.46</v>
      </c>
      <c r="N8" s="321"/>
      <c r="O8" s="45">
        <f t="shared" ref="O8:O29" si="0">G8*$M8*44/12*10^4</f>
        <v>0</v>
      </c>
      <c r="P8" s="39"/>
      <c r="Q8" s="45">
        <f t="shared" ref="Q8:Q29" si="1">H8*$M8*44/12*10^4</f>
        <v>0</v>
      </c>
      <c r="R8" s="39"/>
      <c r="S8" s="42">
        <f t="shared" ref="S8:S29" si="2">I8*$M8*44/12*10^4</f>
        <v>0</v>
      </c>
      <c r="T8" s="39"/>
    </row>
    <row r="9" spans="1:20" ht="21.95" customHeight="1" x14ac:dyDescent="0.15">
      <c r="A9" s="10" t="s">
        <v>1</v>
      </c>
      <c r="B9" s="8" t="s">
        <v>19</v>
      </c>
      <c r="C9" s="56"/>
      <c r="D9" s="56"/>
      <c r="E9" s="56"/>
      <c r="F9" s="65">
        <v>25.28</v>
      </c>
      <c r="G9" s="41">
        <f t="shared" ref="G9:I28" si="3">C9*$F9*(10^-6)</f>
        <v>0</v>
      </c>
      <c r="H9" s="41">
        <f t="shared" si="3"/>
        <v>0</v>
      </c>
      <c r="I9" s="11">
        <f t="shared" si="3"/>
        <v>0</v>
      </c>
      <c r="J9" s="18">
        <f t="shared" ref="J9:L29" si="4">G9*(10^6)*0.0258</f>
        <v>0</v>
      </c>
      <c r="K9" s="18">
        <f t="shared" si="4"/>
        <v>0</v>
      </c>
      <c r="L9" s="18">
        <f t="shared" si="4"/>
        <v>0</v>
      </c>
      <c r="M9" s="320">
        <v>2.37</v>
      </c>
      <c r="N9" s="321"/>
      <c r="O9" s="45">
        <f t="shared" si="0"/>
        <v>0</v>
      </c>
      <c r="P9" s="39"/>
      <c r="Q9" s="45">
        <f t="shared" si="1"/>
        <v>0</v>
      </c>
      <c r="R9" s="39"/>
      <c r="S9" s="42">
        <f t="shared" si="2"/>
        <v>0</v>
      </c>
      <c r="T9" s="39"/>
    </row>
    <row r="10" spans="1:20" ht="21.95" customHeight="1" x14ac:dyDescent="0.15">
      <c r="A10" s="10" t="s">
        <v>2</v>
      </c>
      <c r="B10" s="8" t="s">
        <v>19</v>
      </c>
      <c r="C10" s="56"/>
      <c r="D10" s="56"/>
      <c r="E10" s="56"/>
      <c r="F10" s="65">
        <v>25.97</v>
      </c>
      <c r="G10" s="41">
        <f t="shared" si="3"/>
        <v>0</v>
      </c>
      <c r="H10" s="41">
        <f t="shared" si="3"/>
        <v>0</v>
      </c>
      <c r="I10" s="11">
        <f t="shared" si="3"/>
        <v>0</v>
      </c>
      <c r="J10" s="18">
        <f t="shared" si="4"/>
        <v>0</v>
      </c>
      <c r="K10" s="18">
        <f t="shared" si="4"/>
        <v>0</v>
      </c>
      <c r="L10" s="18">
        <f t="shared" si="4"/>
        <v>0</v>
      </c>
      <c r="M10" s="320">
        <v>2.44</v>
      </c>
      <c r="N10" s="321"/>
      <c r="O10" s="45">
        <f t="shared" si="0"/>
        <v>0</v>
      </c>
      <c r="P10" s="39"/>
      <c r="Q10" s="45">
        <f t="shared" si="1"/>
        <v>0</v>
      </c>
      <c r="R10" s="39"/>
      <c r="S10" s="42">
        <f t="shared" si="2"/>
        <v>0</v>
      </c>
      <c r="T10" s="39"/>
    </row>
    <row r="11" spans="1:20" ht="21.95" customHeight="1" x14ac:dyDescent="0.15">
      <c r="A11" s="10" t="s">
        <v>3</v>
      </c>
      <c r="B11" s="8" t="s">
        <v>19</v>
      </c>
      <c r="C11" s="56"/>
      <c r="D11" s="56"/>
      <c r="E11" s="56"/>
      <c r="F11" s="65">
        <v>27.8</v>
      </c>
      <c r="G11" s="41">
        <f t="shared" si="3"/>
        <v>0</v>
      </c>
      <c r="H11" s="41">
        <f t="shared" si="3"/>
        <v>0</v>
      </c>
      <c r="I11" s="11">
        <f>E11*$F11*(10^-6)</f>
        <v>0</v>
      </c>
      <c r="J11" s="18">
        <f>G11*(10^6)*0.0258</f>
        <v>0</v>
      </c>
      <c r="K11" s="18">
        <f>H11*(10^6)*0.0258</f>
        <v>0</v>
      </c>
      <c r="L11" s="18">
        <f>I11*(10^6)*0.0258</f>
        <v>0</v>
      </c>
      <c r="M11" s="320">
        <v>2.59</v>
      </c>
      <c r="N11" s="321"/>
      <c r="O11" s="45">
        <f t="shared" si="0"/>
        <v>0</v>
      </c>
      <c r="P11" s="39"/>
      <c r="Q11" s="45">
        <f t="shared" si="1"/>
        <v>0</v>
      </c>
      <c r="R11" s="39"/>
      <c r="S11" s="42">
        <f t="shared" si="2"/>
        <v>0</v>
      </c>
      <c r="T11" s="39"/>
    </row>
    <row r="12" spans="1:20" ht="21.95" customHeight="1" x14ac:dyDescent="0.15">
      <c r="A12" s="10" t="s">
        <v>20</v>
      </c>
      <c r="B12" s="8" t="s">
        <v>19</v>
      </c>
      <c r="C12" s="56"/>
      <c r="D12" s="56"/>
      <c r="E12" s="56"/>
      <c r="F12" s="65">
        <v>29.18</v>
      </c>
      <c r="G12" s="41">
        <f>C12*$F12*(10^-6)</f>
        <v>0</v>
      </c>
      <c r="H12" s="41">
        <f>D12*$F12*(10^-6)</f>
        <v>0</v>
      </c>
      <c r="I12" s="11">
        <f t="shared" si="3"/>
        <v>0</v>
      </c>
      <c r="J12" s="18">
        <f t="shared" si="4"/>
        <v>0</v>
      </c>
      <c r="K12" s="18">
        <f t="shared" si="4"/>
        <v>0</v>
      </c>
      <c r="L12" s="18">
        <f t="shared" si="4"/>
        <v>0</v>
      </c>
      <c r="M12" s="320">
        <v>3.02</v>
      </c>
      <c r="N12" s="321"/>
      <c r="O12" s="45">
        <f t="shared" si="0"/>
        <v>0</v>
      </c>
      <c r="P12" s="39"/>
      <c r="Q12" s="45">
        <f t="shared" si="1"/>
        <v>0</v>
      </c>
      <c r="R12" s="39"/>
      <c r="S12" s="42">
        <f t="shared" si="2"/>
        <v>0</v>
      </c>
      <c r="T12" s="39"/>
    </row>
    <row r="13" spans="1:20" ht="21.95" customHeight="1" x14ac:dyDescent="0.15">
      <c r="A13" s="10" t="s">
        <v>4</v>
      </c>
      <c r="B13" s="8" t="s">
        <v>21</v>
      </c>
      <c r="C13" s="56"/>
      <c r="D13" s="56"/>
      <c r="E13" s="56"/>
      <c r="F13" s="65">
        <v>38.28</v>
      </c>
      <c r="G13" s="41">
        <f>C13*$F13*(10^-6)</f>
        <v>0</v>
      </c>
      <c r="H13" s="41">
        <f t="shared" si="3"/>
        <v>0</v>
      </c>
      <c r="I13" s="11">
        <f t="shared" si="3"/>
        <v>0</v>
      </c>
      <c r="J13" s="18">
        <f t="shared" si="4"/>
        <v>0</v>
      </c>
      <c r="K13" s="18">
        <f t="shared" si="4"/>
        <v>0</v>
      </c>
      <c r="L13" s="18">
        <f t="shared" si="4"/>
        <v>0</v>
      </c>
      <c r="M13" s="410">
        <v>1.9</v>
      </c>
      <c r="N13" s="411"/>
      <c r="O13" s="45">
        <f t="shared" si="0"/>
        <v>0</v>
      </c>
      <c r="P13" s="39"/>
      <c r="Q13" s="45">
        <f t="shared" si="1"/>
        <v>0</v>
      </c>
      <c r="R13" s="39"/>
      <c r="S13" s="42">
        <f t="shared" si="2"/>
        <v>0</v>
      </c>
      <c r="T13" s="39"/>
    </row>
    <row r="14" spans="1:20" ht="21.95" customHeight="1" x14ac:dyDescent="0.15">
      <c r="A14" s="10" t="s">
        <v>22</v>
      </c>
      <c r="B14" s="8" t="s">
        <v>21</v>
      </c>
      <c r="C14" s="56"/>
      <c r="D14" s="56"/>
      <c r="E14" s="56"/>
      <c r="F14" s="65">
        <v>33.369999999999997</v>
      </c>
      <c r="G14" s="41">
        <f t="shared" si="3"/>
        <v>0</v>
      </c>
      <c r="H14" s="41">
        <f t="shared" si="3"/>
        <v>0</v>
      </c>
      <c r="I14" s="11">
        <f t="shared" si="3"/>
        <v>0</v>
      </c>
      <c r="J14" s="18">
        <f t="shared" si="4"/>
        <v>0</v>
      </c>
      <c r="K14" s="18">
        <f t="shared" si="4"/>
        <v>0</v>
      </c>
      <c r="L14" s="18">
        <f t="shared" si="4"/>
        <v>0</v>
      </c>
      <c r="M14" s="320">
        <v>1.87</v>
      </c>
      <c r="N14" s="321"/>
      <c r="O14" s="45">
        <f t="shared" si="0"/>
        <v>0</v>
      </c>
      <c r="P14" s="39"/>
      <c r="Q14" s="45">
        <f t="shared" si="1"/>
        <v>0</v>
      </c>
      <c r="R14" s="39"/>
      <c r="S14" s="42">
        <f t="shared" si="2"/>
        <v>0</v>
      </c>
      <c r="T14" s="39"/>
    </row>
    <row r="15" spans="1:20" ht="21.95" customHeight="1" x14ac:dyDescent="0.15">
      <c r="A15" s="10" t="s">
        <v>23</v>
      </c>
      <c r="B15" s="8" t="s">
        <v>21</v>
      </c>
      <c r="C15" s="56"/>
      <c r="D15" s="56"/>
      <c r="E15" s="56"/>
      <c r="F15" s="65">
        <v>33.31</v>
      </c>
      <c r="G15" s="41">
        <f t="shared" si="3"/>
        <v>0</v>
      </c>
      <c r="H15" s="41">
        <f>D15*$F15*(10^-6)</f>
        <v>0</v>
      </c>
      <c r="I15" s="11">
        <f t="shared" si="3"/>
        <v>0</v>
      </c>
      <c r="J15" s="18">
        <f t="shared" si="4"/>
        <v>0</v>
      </c>
      <c r="K15" s="18">
        <f t="shared" si="4"/>
        <v>0</v>
      </c>
      <c r="L15" s="18">
        <f t="shared" si="4"/>
        <v>0</v>
      </c>
      <c r="M15" s="320">
        <v>1.86</v>
      </c>
      <c r="N15" s="321"/>
      <c r="O15" s="45">
        <f t="shared" si="0"/>
        <v>0</v>
      </c>
      <c r="P15" s="39"/>
      <c r="Q15" s="45">
        <f t="shared" si="1"/>
        <v>0</v>
      </c>
      <c r="R15" s="39"/>
      <c r="S15" s="42">
        <f t="shared" si="2"/>
        <v>0</v>
      </c>
      <c r="T15" s="39"/>
    </row>
    <row r="16" spans="1:20" ht="21.95" customHeight="1" x14ac:dyDescent="0.15">
      <c r="A16" s="10" t="s">
        <v>5</v>
      </c>
      <c r="B16" s="8" t="s">
        <v>21</v>
      </c>
      <c r="C16" s="56"/>
      <c r="D16" s="56"/>
      <c r="E16" s="56"/>
      <c r="F16" s="65">
        <v>36.340000000000003</v>
      </c>
      <c r="G16" s="41">
        <f t="shared" si="3"/>
        <v>0</v>
      </c>
      <c r="H16" s="41">
        <f t="shared" si="3"/>
        <v>0</v>
      </c>
      <c r="I16" s="11">
        <f t="shared" si="3"/>
        <v>0</v>
      </c>
      <c r="J16" s="18">
        <f t="shared" si="4"/>
        <v>0</v>
      </c>
      <c r="K16" s="18">
        <f t="shared" si="4"/>
        <v>0</v>
      </c>
      <c r="L16" s="18">
        <f t="shared" si="4"/>
        <v>0</v>
      </c>
      <c r="M16" s="320">
        <v>1.86</v>
      </c>
      <c r="N16" s="321"/>
      <c r="O16" s="45">
        <f t="shared" si="0"/>
        <v>0</v>
      </c>
      <c r="P16" s="39"/>
      <c r="Q16" s="45">
        <f t="shared" si="1"/>
        <v>0</v>
      </c>
      <c r="R16" s="39"/>
      <c r="S16" s="42">
        <f t="shared" si="2"/>
        <v>0</v>
      </c>
      <c r="T16" s="39"/>
    </row>
    <row r="17" spans="1:20" ht="21.95" customHeight="1" x14ac:dyDescent="0.15">
      <c r="A17" s="10" t="s">
        <v>6</v>
      </c>
      <c r="B17" s="8" t="s">
        <v>21</v>
      </c>
      <c r="C17" s="56">
        <v>226</v>
      </c>
      <c r="D17" s="56">
        <v>205</v>
      </c>
      <c r="E17" s="56">
        <v>172</v>
      </c>
      <c r="F17" s="65">
        <v>36.49</v>
      </c>
      <c r="G17" s="41">
        <f t="shared" si="3"/>
        <v>8.2467399999999989E-3</v>
      </c>
      <c r="H17" s="41">
        <f t="shared" si="3"/>
        <v>7.4804500000000005E-3</v>
      </c>
      <c r="I17" s="11">
        <f t="shared" si="3"/>
        <v>6.2762800000000004E-3</v>
      </c>
      <c r="J17" s="18">
        <f t="shared" si="4"/>
        <v>212.76589200000001</v>
      </c>
      <c r="K17" s="18">
        <f t="shared" si="4"/>
        <v>192.99561000000003</v>
      </c>
      <c r="L17" s="18">
        <f t="shared" si="4"/>
        <v>161.92802400000002</v>
      </c>
      <c r="M17" s="320">
        <v>1.87</v>
      </c>
      <c r="N17" s="321"/>
      <c r="O17" s="45">
        <f t="shared" si="0"/>
        <v>565.45147266666663</v>
      </c>
      <c r="P17" s="39"/>
      <c r="Q17" s="45">
        <f t="shared" si="1"/>
        <v>512.90952166666671</v>
      </c>
      <c r="R17" s="39"/>
      <c r="S17" s="42">
        <f t="shared" si="2"/>
        <v>430.34359866666671</v>
      </c>
      <c r="T17" s="39"/>
    </row>
    <row r="18" spans="1:20" ht="21.95" customHeight="1" x14ac:dyDescent="0.15">
      <c r="A18" s="10" t="s">
        <v>7</v>
      </c>
      <c r="B18" s="8" t="s">
        <v>21</v>
      </c>
      <c r="C18" s="56"/>
      <c r="D18" s="56"/>
      <c r="E18" s="56"/>
      <c r="F18" s="65">
        <v>38.04</v>
      </c>
      <c r="G18" s="41">
        <f t="shared" si="3"/>
        <v>0</v>
      </c>
      <c r="H18" s="41">
        <f t="shared" si="3"/>
        <v>0</v>
      </c>
      <c r="I18" s="11">
        <f t="shared" si="3"/>
        <v>0</v>
      </c>
      <c r="J18" s="18">
        <f t="shared" si="4"/>
        <v>0</v>
      </c>
      <c r="K18" s="18">
        <f t="shared" si="4"/>
        <v>0</v>
      </c>
      <c r="L18" s="18">
        <f t="shared" si="4"/>
        <v>0</v>
      </c>
      <c r="M18" s="320">
        <v>1.88</v>
      </c>
      <c r="N18" s="321"/>
      <c r="O18" s="45">
        <f t="shared" si="0"/>
        <v>0</v>
      </c>
      <c r="P18" s="39"/>
      <c r="Q18" s="45">
        <f t="shared" si="1"/>
        <v>0</v>
      </c>
      <c r="R18" s="39"/>
      <c r="S18" s="42">
        <f t="shared" si="2"/>
        <v>0</v>
      </c>
      <c r="T18" s="39"/>
    </row>
    <row r="19" spans="1:20" ht="21.95" customHeight="1" x14ac:dyDescent="0.15">
      <c r="A19" s="10" t="s">
        <v>8</v>
      </c>
      <c r="B19" s="8" t="s">
        <v>21</v>
      </c>
      <c r="C19" s="56"/>
      <c r="D19" s="56"/>
      <c r="E19" s="56"/>
      <c r="F19" s="65">
        <v>38.9</v>
      </c>
      <c r="G19" s="41">
        <f t="shared" si="3"/>
        <v>0</v>
      </c>
      <c r="H19" s="41">
        <f t="shared" si="3"/>
        <v>0</v>
      </c>
      <c r="I19" s="11">
        <f t="shared" si="3"/>
        <v>0</v>
      </c>
      <c r="J19" s="18">
        <f t="shared" si="4"/>
        <v>0</v>
      </c>
      <c r="K19" s="18">
        <f t="shared" si="4"/>
        <v>0</v>
      </c>
      <c r="L19" s="18">
        <f t="shared" si="4"/>
        <v>0</v>
      </c>
      <c r="M19" s="320">
        <v>1.93</v>
      </c>
      <c r="N19" s="321"/>
      <c r="O19" s="45">
        <f t="shared" si="0"/>
        <v>0</v>
      </c>
      <c r="P19" s="39"/>
      <c r="Q19" s="45">
        <f t="shared" si="1"/>
        <v>0</v>
      </c>
      <c r="R19" s="39"/>
      <c r="S19" s="42">
        <f t="shared" si="2"/>
        <v>0</v>
      </c>
      <c r="T19" s="39"/>
    </row>
    <row r="20" spans="1:20" ht="21.95" customHeight="1" x14ac:dyDescent="0.15">
      <c r="A20" s="10" t="s">
        <v>9</v>
      </c>
      <c r="B20" s="8" t="s">
        <v>21</v>
      </c>
      <c r="C20" s="56"/>
      <c r="D20" s="56"/>
      <c r="E20" s="56"/>
      <c r="F20" s="65">
        <v>40.4</v>
      </c>
      <c r="G20" s="41">
        <f t="shared" si="3"/>
        <v>0</v>
      </c>
      <c r="H20" s="41">
        <f t="shared" si="3"/>
        <v>0</v>
      </c>
      <c r="I20" s="11">
        <f t="shared" si="3"/>
        <v>0</v>
      </c>
      <c r="J20" s="18">
        <f t="shared" si="4"/>
        <v>0</v>
      </c>
      <c r="K20" s="18">
        <f t="shared" si="4"/>
        <v>0</v>
      </c>
      <c r="L20" s="18">
        <f t="shared" si="4"/>
        <v>0</v>
      </c>
      <c r="M20" s="320">
        <v>2</v>
      </c>
      <c r="N20" s="321"/>
      <c r="O20" s="45">
        <f t="shared" si="0"/>
        <v>0</v>
      </c>
      <c r="P20" s="39"/>
      <c r="Q20" s="45">
        <f t="shared" si="1"/>
        <v>0</v>
      </c>
      <c r="R20" s="39"/>
      <c r="S20" s="42">
        <f t="shared" si="2"/>
        <v>0</v>
      </c>
      <c r="T20" s="39"/>
    </row>
    <row r="21" spans="1:20" ht="21.95" customHeight="1" x14ac:dyDescent="0.15">
      <c r="A21" s="10" t="s">
        <v>10</v>
      </c>
      <c r="B21" s="8" t="s">
        <v>21</v>
      </c>
      <c r="C21" s="56"/>
      <c r="D21" s="56"/>
      <c r="E21" s="56"/>
      <c r="F21" s="65">
        <v>41.78</v>
      </c>
      <c r="G21" s="41">
        <f t="shared" si="3"/>
        <v>0</v>
      </c>
      <c r="H21" s="41">
        <f t="shared" si="3"/>
        <v>0</v>
      </c>
      <c r="I21" s="11">
        <f t="shared" si="3"/>
        <v>0</v>
      </c>
      <c r="J21" s="18">
        <f t="shared" si="4"/>
        <v>0</v>
      </c>
      <c r="K21" s="18">
        <f t="shared" si="4"/>
        <v>0</v>
      </c>
      <c r="L21" s="18">
        <f t="shared" si="4"/>
        <v>0</v>
      </c>
      <c r="M21" s="320">
        <v>2.02</v>
      </c>
      <c r="N21" s="321"/>
      <c r="O21" s="45">
        <f t="shared" si="0"/>
        <v>0</v>
      </c>
      <c r="P21" s="39"/>
      <c r="Q21" s="45">
        <f t="shared" si="1"/>
        <v>0</v>
      </c>
      <c r="R21" s="39"/>
      <c r="S21" s="42">
        <f t="shared" si="2"/>
        <v>0</v>
      </c>
      <c r="T21" s="39"/>
    </row>
    <row r="22" spans="1:20" ht="21.95" customHeight="1" x14ac:dyDescent="0.15">
      <c r="A22" s="10" t="s">
        <v>11</v>
      </c>
      <c r="B22" s="8" t="s">
        <v>21</v>
      </c>
      <c r="C22" s="56"/>
      <c r="D22" s="56"/>
      <c r="E22" s="56"/>
      <c r="F22" s="65">
        <v>40.200000000000003</v>
      </c>
      <c r="G22" s="41">
        <f t="shared" si="3"/>
        <v>0</v>
      </c>
      <c r="H22" s="41">
        <f t="shared" si="3"/>
        <v>0</v>
      </c>
      <c r="I22" s="11">
        <f t="shared" si="3"/>
        <v>0</v>
      </c>
      <c r="J22" s="18">
        <f t="shared" si="4"/>
        <v>0</v>
      </c>
      <c r="K22" s="18">
        <f t="shared" si="4"/>
        <v>0</v>
      </c>
      <c r="L22" s="18">
        <f t="shared" si="4"/>
        <v>0</v>
      </c>
      <c r="M22" s="320">
        <v>1.99</v>
      </c>
      <c r="N22" s="321"/>
      <c r="O22" s="45">
        <f t="shared" si="0"/>
        <v>0</v>
      </c>
      <c r="P22" s="39"/>
      <c r="Q22" s="45">
        <f t="shared" si="1"/>
        <v>0</v>
      </c>
      <c r="R22" s="39"/>
      <c r="S22" s="42">
        <f t="shared" si="2"/>
        <v>0</v>
      </c>
      <c r="T22" s="39"/>
    </row>
    <row r="23" spans="1:20" ht="21.95" customHeight="1" x14ac:dyDescent="0.15">
      <c r="A23" s="52" t="s">
        <v>48</v>
      </c>
      <c r="B23" s="8" t="s">
        <v>19</v>
      </c>
      <c r="C23" s="56"/>
      <c r="D23" s="56"/>
      <c r="E23" s="56"/>
      <c r="F23" s="65">
        <v>41.87</v>
      </c>
      <c r="G23" s="41">
        <f t="shared" si="3"/>
        <v>0</v>
      </c>
      <c r="H23" s="41">
        <f t="shared" si="3"/>
        <v>0</v>
      </c>
      <c r="I23" s="11">
        <f t="shared" si="3"/>
        <v>0</v>
      </c>
      <c r="J23" s="18">
        <f t="shared" si="4"/>
        <v>0</v>
      </c>
      <c r="K23" s="18">
        <f t="shared" si="4"/>
        <v>0</v>
      </c>
      <c r="L23" s="18">
        <f t="shared" si="4"/>
        <v>0</v>
      </c>
      <c r="M23" s="320">
        <v>2.04</v>
      </c>
      <c r="N23" s="321"/>
      <c r="O23" s="45">
        <f t="shared" si="0"/>
        <v>0</v>
      </c>
      <c r="P23" s="39"/>
      <c r="Q23" s="45">
        <f t="shared" si="1"/>
        <v>0</v>
      </c>
      <c r="R23" s="39"/>
      <c r="S23" s="42">
        <f t="shared" si="2"/>
        <v>0</v>
      </c>
      <c r="T23" s="39"/>
    </row>
    <row r="24" spans="1:20" ht="21.95" customHeight="1" x14ac:dyDescent="0.15">
      <c r="A24" s="10" t="s">
        <v>24</v>
      </c>
      <c r="B24" s="8" t="s">
        <v>19</v>
      </c>
      <c r="C24" s="56"/>
      <c r="D24" s="56"/>
      <c r="E24" s="56"/>
      <c r="F24" s="65">
        <v>33.29</v>
      </c>
      <c r="G24" s="41">
        <f t="shared" si="3"/>
        <v>0</v>
      </c>
      <c r="H24" s="41">
        <f t="shared" si="3"/>
        <v>0</v>
      </c>
      <c r="I24" s="11">
        <f t="shared" si="3"/>
        <v>0</v>
      </c>
      <c r="J24" s="18">
        <f t="shared" si="4"/>
        <v>0</v>
      </c>
      <c r="K24" s="18">
        <f t="shared" si="4"/>
        <v>0</v>
      </c>
      <c r="L24" s="18">
        <f t="shared" si="4"/>
        <v>0</v>
      </c>
      <c r="M24" s="320">
        <v>2.4500000000000002</v>
      </c>
      <c r="N24" s="321"/>
      <c r="O24" s="45">
        <f t="shared" si="0"/>
        <v>0</v>
      </c>
      <c r="P24" s="39"/>
      <c r="Q24" s="45">
        <f t="shared" si="1"/>
        <v>0</v>
      </c>
      <c r="R24" s="39"/>
      <c r="S24" s="42">
        <f t="shared" si="2"/>
        <v>0</v>
      </c>
      <c r="T24" s="39"/>
    </row>
    <row r="25" spans="1:20" ht="21.95" customHeight="1" x14ac:dyDescent="0.15">
      <c r="A25" s="10" t="s">
        <v>25</v>
      </c>
      <c r="B25" s="8" t="s">
        <v>19</v>
      </c>
      <c r="C25" s="56">
        <v>2182</v>
      </c>
      <c r="D25" s="56">
        <v>2136</v>
      </c>
      <c r="E25" s="56">
        <v>1695</v>
      </c>
      <c r="F25" s="65">
        <v>50.06</v>
      </c>
      <c r="G25" s="41">
        <f t="shared" si="3"/>
        <v>0.10923092</v>
      </c>
      <c r="H25" s="41">
        <f t="shared" si="3"/>
        <v>0.10692815999999999</v>
      </c>
      <c r="I25" s="11">
        <f t="shared" si="3"/>
        <v>8.4851699999999988E-2</v>
      </c>
      <c r="J25" s="18">
        <f t="shared" si="4"/>
        <v>2818.1577360000001</v>
      </c>
      <c r="K25" s="18">
        <f t="shared" si="4"/>
        <v>2758.7465279999997</v>
      </c>
      <c r="L25" s="18">
        <f t="shared" si="4"/>
        <v>2189.1738599999994</v>
      </c>
      <c r="M25" s="320">
        <v>1.64</v>
      </c>
      <c r="N25" s="321"/>
      <c r="O25" s="45">
        <f t="shared" si="0"/>
        <v>6568.4193226666666</v>
      </c>
      <c r="P25" s="39"/>
      <c r="Q25" s="45">
        <f t="shared" si="1"/>
        <v>6429.946688</v>
      </c>
      <c r="R25" s="39"/>
      <c r="S25" s="42">
        <f t="shared" si="2"/>
        <v>5102.4155599999985</v>
      </c>
      <c r="T25" s="39"/>
    </row>
    <row r="26" spans="1:20" ht="21.95" customHeight="1" x14ac:dyDescent="0.15">
      <c r="A26" s="10" t="s">
        <v>12</v>
      </c>
      <c r="B26" s="22" t="s">
        <v>31</v>
      </c>
      <c r="C26" s="56"/>
      <c r="D26" s="56"/>
      <c r="E26" s="56"/>
      <c r="F26" s="65">
        <v>43.82</v>
      </c>
      <c r="G26" s="41">
        <f t="shared" si="3"/>
        <v>0</v>
      </c>
      <c r="H26" s="41">
        <f t="shared" si="3"/>
        <v>0</v>
      </c>
      <c r="I26" s="11">
        <f t="shared" si="3"/>
        <v>0</v>
      </c>
      <c r="J26" s="18">
        <f t="shared" si="4"/>
        <v>0</v>
      </c>
      <c r="K26" s="18">
        <f t="shared" si="4"/>
        <v>0</v>
      </c>
      <c r="L26" s="18">
        <f t="shared" si="4"/>
        <v>0</v>
      </c>
      <c r="M26" s="320">
        <v>1.4</v>
      </c>
      <c r="N26" s="321"/>
      <c r="O26" s="45">
        <f t="shared" si="0"/>
        <v>0</v>
      </c>
      <c r="P26" s="39"/>
      <c r="Q26" s="45">
        <f t="shared" si="1"/>
        <v>0</v>
      </c>
      <c r="R26" s="39"/>
      <c r="S26" s="42">
        <f t="shared" si="2"/>
        <v>0</v>
      </c>
      <c r="T26" s="39"/>
    </row>
    <row r="27" spans="1:20" ht="21.95" customHeight="1" x14ac:dyDescent="0.15">
      <c r="A27" s="10" t="s">
        <v>26</v>
      </c>
      <c r="B27" s="8" t="s">
        <v>19</v>
      </c>
      <c r="C27" s="56">
        <v>733</v>
      </c>
      <c r="D27" s="56">
        <v>736</v>
      </c>
      <c r="E27" s="56">
        <v>919</v>
      </c>
      <c r="F27" s="65">
        <v>55.01</v>
      </c>
      <c r="G27" s="41">
        <f t="shared" si="3"/>
        <v>4.0322329999999997E-2</v>
      </c>
      <c r="H27" s="41">
        <f t="shared" si="3"/>
        <v>4.048736E-2</v>
      </c>
      <c r="I27" s="11">
        <f t="shared" si="3"/>
        <v>5.0554189999999992E-2</v>
      </c>
      <c r="J27" s="18">
        <f t="shared" si="4"/>
        <v>1040.316114</v>
      </c>
      <c r="K27" s="18">
        <f t="shared" si="4"/>
        <v>1044.5738880000001</v>
      </c>
      <c r="L27" s="18">
        <f t="shared" si="4"/>
        <v>1304.298102</v>
      </c>
      <c r="M27" s="320">
        <v>1.4</v>
      </c>
      <c r="N27" s="321"/>
      <c r="O27" s="45">
        <f t="shared" si="0"/>
        <v>2069.8796066666659</v>
      </c>
      <c r="P27" s="39"/>
      <c r="Q27" s="45">
        <f t="shared" si="1"/>
        <v>2078.3511466666664</v>
      </c>
      <c r="R27" s="39"/>
      <c r="S27" s="42">
        <f t="shared" si="2"/>
        <v>2595.1150866666658</v>
      </c>
      <c r="T27" s="39"/>
    </row>
    <row r="28" spans="1:20" ht="21.95" customHeight="1" x14ac:dyDescent="0.15">
      <c r="A28" s="10" t="s">
        <v>13</v>
      </c>
      <c r="B28" s="22" t="s">
        <v>31</v>
      </c>
      <c r="C28" s="264">
        <v>38538.6</v>
      </c>
      <c r="D28" s="56">
        <v>35692</v>
      </c>
      <c r="E28" s="56">
        <v>34888</v>
      </c>
      <c r="F28" s="65">
        <v>43.78</v>
      </c>
      <c r="G28" s="41">
        <f t="shared" si="3"/>
        <v>1.6872199079999999</v>
      </c>
      <c r="H28" s="41">
        <f t="shared" si="3"/>
        <v>1.56259576</v>
      </c>
      <c r="I28" s="11">
        <f t="shared" si="3"/>
        <v>1.5273966400000001</v>
      </c>
      <c r="J28" s="18">
        <f t="shared" si="4"/>
        <v>43530.273626399998</v>
      </c>
      <c r="K28" s="18">
        <f t="shared" si="4"/>
        <v>40314.970608000003</v>
      </c>
      <c r="L28" s="18">
        <f t="shared" si="4"/>
        <v>39406.833312000002</v>
      </c>
      <c r="M28" s="318" t="s">
        <v>46</v>
      </c>
      <c r="N28" s="319"/>
      <c r="O28" s="46">
        <f>G28*$C41*44/12*10^4</f>
        <v>87229.269243599992</v>
      </c>
      <c r="P28" s="39"/>
      <c r="Q28" s="45">
        <f>H28*$D41*44/12*10^4</f>
        <v>80786.200791999989</v>
      </c>
      <c r="R28" s="39"/>
      <c r="S28" s="42">
        <f>I28*$E41*44/12*10^4</f>
        <v>78966.406287999998</v>
      </c>
      <c r="T28" s="39"/>
    </row>
    <row r="29" spans="1:20" ht="21.95" customHeight="1" x14ac:dyDescent="0.15">
      <c r="A29" s="10" t="s">
        <v>30</v>
      </c>
      <c r="B29" s="8"/>
      <c r="C29" s="56"/>
      <c r="D29" s="56"/>
      <c r="E29" s="56"/>
      <c r="F29" s="50"/>
      <c r="G29" s="40">
        <f>C29*$F29*(10^-6)</f>
        <v>0</v>
      </c>
      <c r="H29" s="40">
        <f>D29*$F29*(10^-6)</f>
        <v>0</v>
      </c>
      <c r="I29" s="11">
        <f>E29*$F29*(10^-6)</f>
        <v>0</v>
      </c>
      <c r="J29" s="18">
        <f t="shared" si="4"/>
        <v>0</v>
      </c>
      <c r="K29" s="18">
        <f t="shared" si="4"/>
        <v>0</v>
      </c>
      <c r="L29" s="18">
        <f t="shared" si="4"/>
        <v>0</v>
      </c>
      <c r="M29" s="316"/>
      <c r="N29" s="317"/>
      <c r="O29" s="45">
        <f t="shared" si="0"/>
        <v>0</v>
      </c>
      <c r="P29" s="39"/>
      <c r="Q29" s="45">
        <f t="shared" si="1"/>
        <v>0</v>
      </c>
      <c r="R29" s="39"/>
      <c r="S29" s="42">
        <f t="shared" si="2"/>
        <v>0</v>
      </c>
      <c r="T29" s="39"/>
    </row>
    <row r="30" spans="1:20" ht="21.95" customHeight="1" x14ac:dyDescent="0.15">
      <c r="A30" s="293" t="s">
        <v>87</v>
      </c>
      <c r="B30" s="309" t="s">
        <v>14</v>
      </c>
      <c r="C30" s="408">
        <v>5700.4</v>
      </c>
      <c r="D30" s="297"/>
      <c r="E30" s="297"/>
      <c r="F30" s="289">
        <v>94.84</v>
      </c>
      <c r="G30" s="303">
        <f>C30*$F30*(10^-6)</f>
        <v>0.54062593599999997</v>
      </c>
      <c r="H30" s="287"/>
      <c r="I30" s="305"/>
      <c r="J30" s="307">
        <f>G30*(10^6)*0.0258</f>
        <v>13948.149148799999</v>
      </c>
      <c r="K30" s="291"/>
      <c r="L30" s="291"/>
      <c r="M30" s="37" t="s">
        <v>42</v>
      </c>
      <c r="N30" s="63">
        <v>1.4139999999999999</v>
      </c>
      <c r="O30" s="42">
        <f>C30*$N30*44/12</f>
        <v>29554.673866666664</v>
      </c>
      <c r="P30" s="39"/>
      <c r="Q30" s="39"/>
      <c r="R30" s="39"/>
      <c r="S30" s="39"/>
      <c r="T30" s="39"/>
    </row>
    <row r="31" spans="1:20" ht="21.95" customHeight="1" x14ac:dyDescent="0.15">
      <c r="A31" s="294"/>
      <c r="B31" s="282"/>
      <c r="C31" s="409"/>
      <c r="D31" s="298"/>
      <c r="E31" s="298"/>
      <c r="F31" s="290"/>
      <c r="G31" s="304"/>
      <c r="H31" s="288"/>
      <c r="I31" s="306"/>
      <c r="J31" s="308"/>
      <c r="K31" s="292"/>
      <c r="L31" s="292"/>
      <c r="M31" s="37" t="s">
        <v>45</v>
      </c>
      <c r="N31" s="63">
        <v>1.4079999999999999</v>
      </c>
      <c r="O31" s="39"/>
      <c r="P31" s="42">
        <f>C30*$N31*44/12</f>
        <v>29429.265066666663</v>
      </c>
      <c r="Q31" s="39"/>
      <c r="R31" s="39"/>
      <c r="S31" s="39"/>
      <c r="T31" s="39"/>
    </row>
    <row r="32" spans="1:20" ht="21.95" customHeight="1" x14ac:dyDescent="0.15">
      <c r="A32" s="293" t="s">
        <v>52</v>
      </c>
      <c r="B32" s="309" t="s">
        <v>14</v>
      </c>
      <c r="C32" s="297"/>
      <c r="D32" s="402">
        <v>5298</v>
      </c>
      <c r="E32" s="400"/>
      <c r="F32" s="289">
        <v>94.84</v>
      </c>
      <c r="G32" s="287"/>
      <c r="H32" s="406">
        <f>D32*$F32*(10^-6)</f>
        <v>0.50246232000000002</v>
      </c>
      <c r="I32" s="291"/>
      <c r="J32" s="291"/>
      <c r="K32" s="307">
        <f>H32*(10^6)*0.0258</f>
        <v>12963.527856000001</v>
      </c>
      <c r="L32" s="291"/>
      <c r="M32" s="37" t="s">
        <v>42</v>
      </c>
      <c r="N32" s="63">
        <v>1.4570000000000001</v>
      </c>
      <c r="O32" s="39"/>
      <c r="P32" s="39"/>
      <c r="Q32" s="42">
        <f>D32*$N32*44/12</f>
        <v>28303.682000000001</v>
      </c>
      <c r="R32" s="39"/>
      <c r="S32" s="39"/>
      <c r="T32" s="39"/>
    </row>
    <row r="33" spans="1:20" ht="21.95" customHeight="1" x14ac:dyDescent="0.15">
      <c r="A33" s="294"/>
      <c r="B33" s="282"/>
      <c r="C33" s="298"/>
      <c r="D33" s="403"/>
      <c r="E33" s="401"/>
      <c r="F33" s="290"/>
      <c r="G33" s="288"/>
      <c r="H33" s="407"/>
      <c r="I33" s="292"/>
      <c r="J33" s="292"/>
      <c r="K33" s="308"/>
      <c r="L33" s="292"/>
      <c r="M33" s="37" t="s">
        <v>44</v>
      </c>
      <c r="N33" s="63">
        <v>1.4470000000000001</v>
      </c>
      <c r="O33" s="39"/>
      <c r="P33" s="39"/>
      <c r="Q33" s="39"/>
      <c r="R33" s="42">
        <f>D32*$N33*44/12</f>
        <v>28109.422000000002</v>
      </c>
      <c r="S33" s="39"/>
      <c r="T33" s="39"/>
    </row>
    <row r="34" spans="1:20" ht="21.95" customHeight="1" x14ac:dyDescent="0.15">
      <c r="A34" s="293" t="s">
        <v>50</v>
      </c>
      <c r="B34" s="295" t="s">
        <v>14</v>
      </c>
      <c r="C34" s="297"/>
      <c r="D34" s="400"/>
      <c r="E34" s="402">
        <v>4877</v>
      </c>
      <c r="F34" s="289">
        <v>94.84</v>
      </c>
      <c r="G34" s="287"/>
      <c r="H34" s="297"/>
      <c r="I34" s="404">
        <f>E34*$F34*(10^-6)</f>
        <v>0.46253467999999998</v>
      </c>
      <c r="J34" s="291"/>
      <c r="K34" s="291"/>
      <c r="L34" s="270">
        <f>I34*(10^6)*0.0258</f>
        <v>11933.394743999999</v>
      </c>
      <c r="M34" s="37" t="s">
        <v>42</v>
      </c>
      <c r="N34" s="63">
        <v>1.508</v>
      </c>
      <c r="O34" s="39"/>
      <c r="P34" s="39"/>
      <c r="Q34" s="39"/>
      <c r="R34" s="39"/>
      <c r="S34" s="51">
        <f>E34*$N34*44/12</f>
        <v>26966.558666666664</v>
      </c>
      <c r="T34" s="47"/>
    </row>
    <row r="35" spans="1:20" ht="21.95" customHeight="1" x14ac:dyDescent="0.15">
      <c r="A35" s="294"/>
      <c r="B35" s="296"/>
      <c r="C35" s="298"/>
      <c r="D35" s="401"/>
      <c r="E35" s="403"/>
      <c r="F35" s="290"/>
      <c r="G35" s="288"/>
      <c r="H35" s="298"/>
      <c r="I35" s="405"/>
      <c r="J35" s="292"/>
      <c r="K35" s="292"/>
      <c r="L35" s="271"/>
      <c r="M35" s="37" t="s">
        <v>44</v>
      </c>
      <c r="N35" s="63">
        <v>1.504</v>
      </c>
      <c r="O35" s="39"/>
      <c r="P35" s="39"/>
      <c r="Q35" s="39"/>
      <c r="R35" s="39"/>
      <c r="S35" s="39"/>
      <c r="T35" s="51">
        <f>E34*$N35*44/12</f>
        <v>26895.029333333336</v>
      </c>
    </row>
    <row r="36" spans="1:20" ht="30" customHeight="1" x14ac:dyDescent="0.15">
      <c r="A36" s="14" t="s">
        <v>27</v>
      </c>
      <c r="B36" s="15"/>
      <c r="C36" s="39"/>
      <c r="D36" s="39"/>
      <c r="E36" s="13"/>
      <c r="F36" s="16"/>
      <c r="G36" s="27">
        <f t="shared" ref="G36:L36" si="5">SUM(G8:G35)</f>
        <v>2.385645834</v>
      </c>
      <c r="H36" s="263">
        <f t="shared" si="5"/>
        <v>2.2199540500000001</v>
      </c>
      <c r="I36" s="263">
        <f t="shared" si="5"/>
        <v>2.1316134899999999</v>
      </c>
      <c r="J36" s="23">
        <f t="shared" si="5"/>
        <v>61549.662517199991</v>
      </c>
      <c r="K36" s="23">
        <f t="shared" si="5"/>
        <v>57274.814490000004</v>
      </c>
      <c r="L36" s="23">
        <f t="shared" si="5"/>
        <v>54995.628041999997</v>
      </c>
      <c r="M36" s="272"/>
      <c r="N36" s="273"/>
      <c r="O36" s="43">
        <f>SUM(O8:O35)</f>
        <v>125987.69351226666</v>
      </c>
      <c r="P36" s="43">
        <f>SUM(P30:P34,O8:O29)</f>
        <v>125862.28471226666</v>
      </c>
      <c r="Q36" s="43">
        <f>SUM(Q8:Q35)</f>
        <v>118111.09014833331</v>
      </c>
      <c r="R36" s="43">
        <f>SUM(R30:R35,Q8:Q29)</f>
        <v>117916.83014833333</v>
      </c>
      <c r="S36" s="43">
        <f>SUM(S8:S35)</f>
        <v>114060.83919999999</v>
      </c>
      <c r="T36" s="42">
        <f>SUM(S8:S29,T30:T35)</f>
        <v>113989.30986666666</v>
      </c>
    </row>
    <row r="37" spans="1:20" ht="21.95" customHeight="1" x14ac:dyDescent="0.15">
      <c r="L37" s="12"/>
      <c r="M37" s="53"/>
    </row>
    <row r="38" spans="1:20" ht="39.950000000000003" customHeight="1" x14ac:dyDescent="0.15">
      <c r="A38" s="17"/>
      <c r="B38" s="17"/>
      <c r="C38" s="274" t="s">
        <v>32</v>
      </c>
      <c r="D38" s="275"/>
      <c r="E38" s="276"/>
      <c r="F38" s="17"/>
      <c r="G38" s="36"/>
      <c r="H38" s="36"/>
      <c r="J38" s="277" t="s">
        <v>138</v>
      </c>
      <c r="K38" s="278"/>
      <c r="L38" s="279"/>
      <c r="M38" s="31"/>
      <c r="N38" s="17"/>
      <c r="O38" s="277" t="s">
        <v>139</v>
      </c>
      <c r="P38" s="280"/>
      <c r="Q38" s="280"/>
      <c r="R38" s="280"/>
      <c r="S38" s="280"/>
      <c r="T38" s="279"/>
    </row>
    <row r="39" spans="1:20" x14ac:dyDescent="0.15">
      <c r="A39" s="17"/>
      <c r="B39" s="17"/>
      <c r="C39" s="281" t="str">
        <f>C2</f>
        <v>2016年度</v>
      </c>
      <c r="D39" s="281" t="str">
        <f>D2</f>
        <v>2015年度</v>
      </c>
      <c r="E39" s="281" t="str">
        <f>E2</f>
        <v>2014年度</v>
      </c>
      <c r="F39" s="17"/>
      <c r="G39" s="36"/>
      <c r="H39" s="36"/>
      <c r="J39" s="283" t="str">
        <f>C2</f>
        <v>2016年度</v>
      </c>
      <c r="K39" s="283" t="str">
        <f>D2</f>
        <v>2015年度</v>
      </c>
      <c r="L39" s="283" t="str">
        <f>E2</f>
        <v>2014年度</v>
      </c>
      <c r="M39" s="28"/>
      <c r="N39" s="17"/>
      <c r="O39" s="268" t="str">
        <f>C2</f>
        <v>2016年度</v>
      </c>
      <c r="P39" s="269"/>
      <c r="Q39" s="268" t="str">
        <f>D2</f>
        <v>2015年度</v>
      </c>
      <c r="R39" s="269"/>
      <c r="S39" s="268" t="str">
        <f>E2</f>
        <v>2014年度</v>
      </c>
      <c r="T39" s="269"/>
    </row>
    <row r="40" spans="1:20" x14ac:dyDescent="0.15">
      <c r="A40" s="17"/>
      <c r="B40" s="17"/>
      <c r="C40" s="282"/>
      <c r="D40" s="282"/>
      <c r="E40" s="282"/>
      <c r="F40" s="17"/>
      <c r="G40" s="34"/>
      <c r="H40" s="34"/>
      <c r="J40" s="284"/>
      <c r="K40" s="284"/>
      <c r="L40" s="284"/>
      <c r="M40" s="32"/>
      <c r="N40" s="17"/>
      <c r="O40" s="29" t="s">
        <v>37</v>
      </c>
      <c r="P40" s="29" t="s">
        <v>38</v>
      </c>
      <c r="Q40" s="29" t="s">
        <v>37</v>
      </c>
      <c r="R40" s="29" t="s">
        <v>38</v>
      </c>
      <c r="S40" s="29" t="s">
        <v>37</v>
      </c>
      <c r="T40" s="29" t="s">
        <v>38</v>
      </c>
    </row>
    <row r="41" spans="1:20" ht="24.95" customHeight="1" x14ac:dyDescent="0.15">
      <c r="A41" s="17"/>
      <c r="B41" s="17"/>
      <c r="C41" s="64">
        <v>1.41</v>
      </c>
      <c r="D41" s="64">
        <v>1.41</v>
      </c>
      <c r="E41" s="64">
        <v>1.41</v>
      </c>
      <c r="F41" s="17"/>
      <c r="G41" s="35"/>
      <c r="H41" s="35"/>
      <c r="J41" s="44">
        <f>+J36/C3</f>
        <v>0.30784682356954218</v>
      </c>
      <c r="K41" s="44">
        <f>K36/D3</f>
        <v>0.29608874414541098</v>
      </c>
      <c r="L41" s="24">
        <f>L36/E$3</f>
        <v>0.31029428416188493</v>
      </c>
      <c r="M41" s="33"/>
      <c r="N41" s="17"/>
      <c r="O41" s="25">
        <f>O36/C$3</f>
        <v>0.6301401123973005</v>
      </c>
      <c r="P41" s="25">
        <f>P36/C$3</f>
        <v>0.62951286767899062</v>
      </c>
      <c r="Q41" s="25">
        <f>Q36/D$3</f>
        <v>0.61058887161950248</v>
      </c>
      <c r="R41" s="25">
        <f>R36/D$3</f>
        <v>0.60958462219591458</v>
      </c>
      <c r="S41" s="25">
        <f>S36/E$3</f>
        <v>0.64354981860446736</v>
      </c>
      <c r="T41" s="25">
        <f>T36/E$3</f>
        <v>0.643146238464128</v>
      </c>
    </row>
    <row r="42" spans="1:20" ht="21.95" customHeight="1" x14ac:dyDescent="0.15">
      <c r="J42" s="30"/>
      <c r="K42" s="30"/>
      <c r="L42" s="17"/>
      <c r="M42" s="17"/>
      <c r="S42" s="17"/>
      <c r="T42" s="17"/>
    </row>
  </sheetData>
  <mergeCells count="92">
    <mergeCell ref="O5:T5"/>
    <mergeCell ref="A3:B3"/>
    <mergeCell ref="C5:E5"/>
    <mergeCell ref="G5:I5"/>
    <mergeCell ref="J5:L5"/>
    <mergeCell ref="M5:N5"/>
    <mergeCell ref="B6:B7"/>
    <mergeCell ref="E6:E7"/>
    <mergeCell ref="I6:I7"/>
    <mergeCell ref="M6:N6"/>
    <mergeCell ref="O6:P6"/>
    <mergeCell ref="C6:C7"/>
    <mergeCell ref="D6:D7"/>
    <mergeCell ref="H6:H7"/>
    <mergeCell ref="G6:G7"/>
    <mergeCell ref="J6:J7"/>
    <mergeCell ref="K6:K7"/>
    <mergeCell ref="L6:L7"/>
    <mergeCell ref="M17:N17"/>
    <mergeCell ref="S6:T6"/>
    <mergeCell ref="M7:N7"/>
    <mergeCell ref="M8:N8"/>
    <mergeCell ref="M9:N9"/>
    <mergeCell ref="M10:N10"/>
    <mergeCell ref="M11:N11"/>
    <mergeCell ref="Q6:R6"/>
    <mergeCell ref="M12:N12"/>
    <mergeCell ref="M13:N13"/>
    <mergeCell ref="M14:N14"/>
    <mergeCell ref="M15:N15"/>
    <mergeCell ref="M16:N16"/>
    <mergeCell ref="F30:F31"/>
    <mergeCell ref="M29:N29"/>
    <mergeCell ref="M18:N18"/>
    <mergeCell ref="M19:N19"/>
    <mergeCell ref="M20:N20"/>
    <mergeCell ref="M21:N21"/>
    <mergeCell ref="M22:N22"/>
    <mergeCell ref="M23:N23"/>
    <mergeCell ref="M24:N24"/>
    <mergeCell ref="M25:N25"/>
    <mergeCell ref="M26:N26"/>
    <mergeCell ref="M27:N27"/>
    <mergeCell ref="M28:N28"/>
    <mergeCell ref="A30:A31"/>
    <mergeCell ref="B30:B31"/>
    <mergeCell ref="C30:C31"/>
    <mergeCell ref="D30:D31"/>
    <mergeCell ref="E30:E31"/>
    <mergeCell ref="A32:A33"/>
    <mergeCell ref="B32:B33"/>
    <mergeCell ref="C32:C33"/>
    <mergeCell ref="D32:D33"/>
    <mergeCell ref="E32:E33"/>
    <mergeCell ref="F34:F35"/>
    <mergeCell ref="J32:J33"/>
    <mergeCell ref="K32:K33"/>
    <mergeCell ref="H34:H35"/>
    <mergeCell ref="I34:I35"/>
    <mergeCell ref="J34:J35"/>
    <mergeCell ref="K34:K35"/>
    <mergeCell ref="F32:F33"/>
    <mergeCell ref="G32:G33"/>
    <mergeCell ref="H32:H33"/>
    <mergeCell ref="I32:I33"/>
    <mergeCell ref="A34:A35"/>
    <mergeCell ref="B34:B35"/>
    <mergeCell ref="C34:C35"/>
    <mergeCell ref="D34:D35"/>
    <mergeCell ref="E34:E35"/>
    <mergeCell ref="C38:E38"/>
    <mergeCell ref="J38:L38"/>
    <mergeCell ref="O38:T38"/>
    <mergeCell ref="C39:C40"/>
    <mergeCell ref="D39:D40"/>
    <mergeCell ref="E39:E40"/>
    <mergeCell ref="J39:J40"/>
    <mergeCell ref="K39:K40"/>
    <mergeCell ref="L39:L40"/>
    <mergeCell ref="O39:P39"/>
    <mergeCell ref="Q39:R39"/>
    <mergeCell ref="S39:T39"/>
    <mergeCell ref="M36:N36"/>
    <mergeCell ref="G34:G35"/>
    <mergeCell ref="L34:L35"/>
    <mergeCell ref="L32:L33"/>
    <mergeCell ref="G30:G31"/>
    <mergeCell ref="H30:H31"/>
    <mergeCell ref="I30:I31"/>
    <mergeCell ref="J30:J31"/>
    <mergeCell ref="K30:K31"/>
    <mergeCell ref="L30:L31"/>
  </mergeCells>
  <phoneticPr fontId="2"/>
  <pageMargins left="0.19685039370078741" right="0" top="0.59055118110236227" bottom="0.59055118110236227" header="0.51181102362204722" footer="0.51181102362204722"/>
  <pageSetup paperSize="9" scale="58" orientation="landscape" r:id="rId1"/>
  <headerFooter alignWithMargins="0"/>
  <ignoredErrors>
    <ignoredError sqref="O2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87"/>
  <sheetViews>
    <sheetView topLeftCell="C1" zoomScale="80" zoomScaleNormal="80" workbookViewId="0">
      <selection activeCell="C1" sqref="C1"/>
    </sheetView>
  </sheetViews>
  <sheetFormatPr defaultRowHeight="13.5" x14ac:dyDescent="0.15"/>
  <cols>
    <col min="1" max="1" width="1.875" style="135" customWidth="1"/>
    <col min="2" max="2" width="26.25" style="135" customWidth="1"/>
    <col min="3" max="3" width="17.375" style="135" customWidth="1"/>
    <col min="4" max="20" width="9.625" style="135" customWidth="1"/>
    <col min="21" max="22" width="9" style="135"/>
    <col min="23" max="16384" width="9" style="30"/>
  </cols>
  <sheetData>
    <row r="1" spans="2:19" ht="14.25" thickBot="1" x14ac:dyDescent="0.2">
      <c r="B1" s="136"/>
    </row>
    <row r="2" spans="2:19" ht="14.25" thickBot="1" x14ac:dyDescent="0.2">
      <c r="B2" s="137" t="s">
        <v>89</v>
      </c>
      <c r="E2" s="259"/>
      <c r="F2" s="260" t="s">
        <v>170</v>
      </c>
    </row>
    <row r="4" spans="2:19" x14ac:dyDescent="0.15">
      <c r="B4" s="413" t="s">
        <v>90</v>
      </c>
      <c r="C4" s="413"/>
      <c r="D4" s="413" t="s">
        <v>91</v>
      </c>
      <c r="E4" s="413"/>
      <c r="F4" s="413"/>
      <c r="G4" s="413"/>
      <c r="H4" s="413"/>
      <c r="I4" s="413"/>
      <c r="J4" s="413"/>
      <c r="K4" s="413"/>
      <c r="L4" s="413"/>
    </row>
    <row r="5" spans="2:19" x14ac:dyDescent="0.15">
      <c r="B5" s="413"/>
      <c r="C5" s="413"/>
      <c r="D5" s="413" t="s">
        <v>92</v>
      </c>
      <c r="E5" s="413"/>
      <c r="F5" s="413"/>
      <c r="G5" s="413" t="s">
        <v>93</v>
      </c>
      <c r="H5" s="413"/>
      <c r="I5" s="413"/>
      <c r="J5" s="413" t="s">
        <v>94</v>
      </c>
      <c r="K5" s="413"/>
      <c r="L5" s="413"/>
    </row>
    <row r="6" spans="2:19" x14ac:dyDescent="0.15">
      <c r="B6" s="446" t="s">
        <v>146</v>
      </c>
      <c r="C6" s="452"/>
      <c r="D6" s="453" t="s">
        <v>147</v>
      </c>
      <c r="E6" s="453"/>
      <c r="F6" s="453"/>
      <c r="G6" s="453" t="s">
        <v>148</v>
      </c>
      <c r="H6" s="453"/>
      <c r="I6" s="453"/>
      <c r="J6" s="454" t="s">
        <v>149</v>
      </c>
      <c r="K6" s="453"/>
      <c r="L6" s="453"/>
    </row>
    <row r="7" spans="2:19" x14ac:dyDescent="0.15">
      <c r="B7" s="138"/>
      <c r="C7" s="138"/>
      <c r="D7" s="135" t="s">
        <v>95</v>
      </c>
    </row>
    <row r="8" spans="2:19" x14ac:dyDescent="0.15">
      <c r="B8" s="138"/>
      <c r="C8" s="138"/>
    </row>
    <row r="9" spans="2:19" ht="13.5" customHeight="1" x14ac:dyDescent="0.15">
      <c r="B9" s="412" t="s">
        <v>96</v>
      </c>
      <c r="C9" s="413" t="s">
        <v>97</v>
      </c>
      <c r="D9" s="413"/>
      <c r="E9" s="413"/>
      <c r="F9" s="413" t="s">
        <v>98</v>
      </c>
      <c r="G9" s="413"/>
      <c r="H9" s="413"/>
      <c r="I9" s="413" t="s">
        <v>99</v>
      </c>
      <c r="J9" s="413"/>
      <c r="K9" s="414"/>
      <c r="L9" s="413" t="s">
        <v>100</v>
      </c>
      <c r="M9" s="413"/>
      <c r="N9" s="413"/>
      <c r="O9" s="413"/>
      <c r="P9" s="413"/>
      <c r="Q9" s="413"/>
      <c r="R9" s="413"/>
      <c r="S9" s="413"/>
    </row>
    <row r="10" spans="2:19" ht="33" customHeight="1" x14ac:dyDescent="0.15">
      <c r="B10" s="413"/>
      <c r="C10" s="415" t="s">
        <v>130</v>
      </c>
      <c r="D10" s="416"/>
      <c r="E10" s="416"/>
      <c r="F10" s="415" t="s">
        <v>150</v>
      </c>
      <c r="G10" s="416"/>
      <c r="H10" s="416"/>
      <c r="I10" s="333" t="s">
        <v>151</v>
      </c>
      <c r="J10" s="278"/>
      <c r="K10" s="417"/>
      <c r="L10" s="413"/>
      <c r="M10" s="413"/>
      <c r="N10" s="413"/>
      <c r="O10" s="413"/>
      <c r="P10" s="413"/>
      <c r="Q10" s="413"/>
      <c r="R10" s="413"/>
      <c r="S10" s="413"/>
    </row>
    <row r="11" spans="2:19" x14ac:dyDescent="0.15">
      <c r="B11" s="139"/>
      <c r="C11" s="140"/>
      <c r="D11" s="140"/>
      <c r="E11" s="140"/>
      <c r="F11" s="140"/>
      <c r="G11" s="140"/>
      <c r="H11" s="140"/>
      <c r="I11" s="140"/>
      <c r="J11" s="140"/>
      <c r="K11" s="140"/>
      <c r="L11" s="139"/>
      <c r="M11" s="139"/>
      <c r="N11" s="139"/>
      <c r="O11" s="139"/>
    </row>
    <row r="12" spans="2:19" ht="37.5" customHeight="1" x14ac:dyDescent="0.15">
      <c r="B12" s="246" t="s">
        <v>152</v>
      </c>
      <c r="C12" s="450" t="s">
        <v>153</v>
      </c>
      <c r="D12" s="450"/>
      <c r="E12" s="450"/>
      <c r="F12" s="450" t="s">
        <v>154</v>
      </c>
      <c r="G12" s="450"/>
      <c r="H12" s="450"/>
      <c r="I12" s="450" t="s">
        <v>155</v>
      </c>
      <c r="J12" s="450"/>
      <c r="K12" s="451"/>
      <c r="L12" s="413" t="s">
        <v>100</v>
      </c>
      <c r="M12" s="413"/>
      <c r="N12" s="413"/>
      <c r="O12" s="413"/>
      <c r="P12" s="413"/>
      <c r="Q12" s="413"/>
      <c r="R12" s="413"/>
      <c r="S12" s="413"/>
    </row>
    <row r="13" spans="2:19" ht="18.75" customHeight="1" x14ac:dyDescent="0.15">
      <c r="B13" s="247" t="s">
        <v>101</v>
      </c>
      <c r="C13" s="415" t="s">
        <v>130</v>
      </c>
      <c r="D13" s="416"/>
      <c r="E13" s="416"/>
      <c r="F13" s="415" t="s">
        <v>150</v>
      </c>
      <c r="G13" s="416"/>
      <c r="H13" s="416"/>
      <c r="I13" s="445" t="s">
        <v>156</v>
      </c>
      <c r="J13" s="445"/>
      <c r="K13" s="446"/>
      <c r="L13" s="413"/>
      <c r="M13" s="413"/>
      <c r="N13" s="413"/>
      <c r="O13" s="413"/>
      <c r="P13" s="413"/>
      <c r="Q13" s="413"/>
      <c r="R13" s="413"/>
      <c r="S13" s="413"/>
    </row>
    <row r="14" spans="2:19" ht="18.75" customHeight="1" x14ac:dyDescent="0.15">
      <c r="B14" s="247" t="s">
        <v>102</v>
      </c>
      <c r="C14" s="415" t="s">
        <v>130</v>
      </c>
      <c r="D14" s="416"/>
      <c r="E14" s="416"/>
      <c r="F14" s="445" t="s">
        <v>150</v>
      </c>
      <c r="G14" s="445"/>
      <c r="H14" s="445"/>
      <c r="I14" s="445" t="s">
        <v>157</v>
      </c>
      <c r="J14" s="445"/>
      <c r="K14" s="446"/>
      <c r="L14" s="413"/>
      <c r="M14" s="413"/>
      <c r="N14" s="413"/>
      <c r="O14" s="413"/>
      <c r="P14" s="413"/>
      <c r="Q14" s="413"/>
      <c r="R14" s="413"/>
      <c r="S14" s="413"/>
    </row>
    <row r="15" spans="2:19" ht="13.5" customHeight="1" x14ac:dyDescent="0.15">
      <c r="B15" s="141"/>
      <c r="C15" s="139"/>
      <c r="D15" s="447" t="s">
        <v>103</v>
      </c>
      <c r="E15" s="447"/>
      <c r="F15" s="447"/>
      <c r="G15" s="447"/>
      <c r="H15" s="447"/>
      <c r="I15" s="447"/>
      <c r="J15" s="447"/>
      <c r="K15" s="447"/>
      <c r="L15" s="447"/>
      <c r="M15" s="447"/>
      <c r="N15" s="447"/>
      <c r="O15" s="447"/>
      <c r="P15" s="447"/>
      <c r="Q15" s="447"/>
      <c r="R15" s="447"/>
      <c r="S15" s="447"/>
    </row>
    <row r="16" spans="2:19" x14ac:dyDescent="0.15">
      <c r="B16" s="141"/>
      <c r="C16" s="139"/>
      <c r="D16" s="448" t="s">
        <v>104</v>
      </c>
      <c r="E16" s="448"/>
      <c r="F16" s="448"/>
      <c r="G16" s="448"/>
      <c r="H16" s="448"/>
      <c r="I16" s="448"/>
      <c r="J16" s="448"/>
      <c r="K16" s="448"/>
      <c r="L16" s="448"/>
      <c r="M16" s="448"/>
      <c r="N16" s="448"/>
      <c r="O16" s="448"/>
      <c r="P16" s="448"/>
      <c r="Q16" s="448"/>
      <c r="R16" s="448"/>
      <c r="S16" s="448"/>
    </row>
    <row r="17" spans="2:22" x14ac:dyDescent="0.15">
      <c r="B17" s="141"/>
      <c r="C17" s="139"/>
      <c r="D17" s="448" t="s">
        <v>105</v>
      </c>
      <c r="E17" s="448"/>
      <c r="F17" s="448"/>
      <c r="G17" s="448"/>
      <c r="H17" s="448"/>
      <c r="I17" s="448"/>
      <c r="J17" s="448"/>
      <c r="K17" s="448"/>
      <c r="L17" s="448"/>
      <c r="M17" s="448"/>
      <c r="N17" s="448"/>
      <c r="O17" s="448"/>
      <c r="P17" s="448"/>
      <c r="Q17" s="448"/>
      <c r="R17" s="448"/>
      <c r="S17" s="448"/>
    </row>
    <row r="18" spans="2:22" x14ac:dyDescent="0.15">
      <c r="B18" s="141"/>
      <c r="C18" s="139"/>
      <c r="D18" s="142"/>
      <c r="E18" s="142"/>
      <c r="F18" s="142"/>
      <c r="G18" s="142"/>
      <c r="H18" s="142"/>
      <c r="I18" s="142"/>
      <c r="J18" s="142"/>
      <c r="K18" s="142"/>
      <c r="L18" s="142"/>
      <c r="M18" s="142"/>
      <c r="N18" s="142"/>
      <c r="O18" s="142"/>
      <c r="P18" s="142"/>
      <c r="Q18" s="142"/>
    </row>
    <row r="19" spans="2:22" x14ac:dyDescent="0.15">
      <c r="B19" s="449" t="s">
        <v>106</v>
      </c>
      <c r="C19" s="449"/>
      <c r="D19" s="449"/>
      <c r="E19" s="449"/>
      <c r="F19" s="449"/>
      <c r="G19" s="449"/>
      <c r="H19" s="449"/>
      <c r="I19" s="449"/>
      <c r="J19" s="449"/>
      <c r="K19" s="449"/>
      <c r="L19" s="449"/>
      <c r="M19" s="449"/>
      <c r="N19" s="449"/>
      <c r="O19" s="449"/>
      <c r="P19" s="449"/>
      <c r="Q19" s="449"/>
      <c r="R19" s="449"/>
      <c r="S19" s="449"/>
      <c r="T19" s="449"/>
      <c r="U19" s="449"/>
    </row>
    <row r="20" spans="2:22" x14ac:dyDescent="0.15">
      <c r="B20" s="138"/>
      <c r="C20" s="138"/>
    </row>
    <row r="21" spans="2:22" x14ac:dyDescent="0.15">
      <c r="B21" s="143" t="s">
        <v>107</v>
      </c>
      <c r="C21" s="144"/>
      <c r="D21" s="144"/>
      <c r="O21" s="145"/>
      <c r="P21" s="441" t="s">
        <v>108</v>
      </c>
      <c r="Q21" s="441"/>
      <c r="R21" s="441"/>
      <c r="S21" s="441"/>
      <c r="T21" s="441"/>
      <c r="V21" s="145"/>
    </row>
    <row r="22" spans="2:22" ht="27" x14ac:dyDescent="0.15">
      <c r="B22" s="441" t="s">
        <v>59</v>
      </c>
      <c r="C22" s="442"/>
      <c r="D22" s="146" t="s">
        <v>143</v>
      </c>
      <c r="E22" s="147">
        <v>1997</v>
      </c>
      <c r="F22" s="148">
        <v>1998</v>
      </c>
      <c r="G22" s="148">
        <v>1999</v>
      </c>
      <c r="H22" s="148">
        <v>2000</v>
      </c>
      <c r="I22" s="148">
        <v>2001</v>
      </c>
      <c r="J22" s="148">
        <v>2002</v>
      </c>
      <c r="K22" s="148">
        <v>2003</v>
      </c>
      <c r="L22" s="148">
        <v>2004</v>
      </c>
      <c r="M22" s="148">
        <v>2005</v>
      </c>
      <c r="N22" s="148">
        <v>2006</v>
      </c>
      <c r="O22" s="148">
        <v>2007</v>
      </c>
      <c r="P22" s="148">
        <v>2008</v>
      </c>
      <c r="Q22" s="148">
        <v>2009</v>
      </c>
      <c r="R22" s="148">
        <v>2010</v>
      </c>
      <c r="S22" s="148">
        <v>2011</v>
      </c>
      <c r="T22" s="149">
        <v>2012</v>
      </c>
      <c r="U22" s="150" t="s">
        <v>109</v>
      </c>
    </row>
    <row r="23" spans="2:22" ht="19.5" customHeight="1" x14ac:dyDescent="0.15">
      <c r="B23" s="148" t="s">
        <v>158</v>
      </c>
      <c r="C23" s="151" t="s">
        <v>110</v>
      </c>
      <c r="D23" s="152">
        <v>208.90799999999999</v>
      </c>
      <c r="E23" s="153"/>
      <c r="F23" s="154"/>
      <c r="G23" s="154"/>
      <c r="H23" s="154"/>
      <c r="I23" s="154"/>
      <c r="J23" s="154"/>
      <c r="K23" s="154"/>
      <c r="L23" s="154"/>
      <c r="M23" s="154"/>
      <c r="N23" s="154"/>
      <c r="O23" s="154"/>
      <c r="P23" s="154">
        <v>211.99199999999999</v>
      </c>
      <c r="Q23" s="154">
        <v>202.75299999999999</v>
      </c>
      <c r="R23" s="154">
        <v>214.95099999999999</v>
      </c>
      <c r="S23" s="154">
        <v>212.98599999999999</v>
      </c>
      <c r="T23" s="155">
        <v>211.69200000000001</v>
      </c>
      <c r="U23" s="153">
        <f>AVERAGE(P23:T23)</f>
        <v>210.87479999999999</v>
      </c>
    </row>
    <row r="24" spans="2:22" ht="19.5" customHeight="1" x14ac:dyDescent="0.15">
      <c r="B24" s="438" t="s">
        <v>159</v>
      </c>
      <c r="C24" s="149" t="s">
        <v>110</v>
      </c>
      <c r="D24" s="152">
        <v>118.473</v>
      </c>
      <c r="E24" s="153"/>
      <c r="F24" s="154"/>
      <c r="G24" s="154"/>
      <c r="H24" s="154"/>
      <c r="I24" s="154"/>
      <c r="J24" s="154"/>
      <c r="K24" s="154"/>
      <c r="L24" s="154"/>
      <c r="M24" s="154"/>
      <c r="N24" s="154"/>
      <c r="O24" s="154"/>
      <c r="P24" s="154">
        <v>128.256</v>
      </c>
      <c r="Q24" s="154">
        <v>119.849</v>
      </c>
      <c r="R24" s="154">
        <v>123.71599999999999</v>
      </c>
      <c r="S24" s="154">
        <v>118.864</v>
      </c>
      <c r="T24" s="155">
        <v>113.583</v>
      </c>
      <c r="U24" s="153">
        <f>AVERAGE(P24:T24)</f>
        <v>120.8536</v>
      </c>
    </row>
    <row r="25" spans="2:22" ht="19.5" customHeight="1" x14ac:dyDescent="0.15">
      <c r="B25" s="439"/>
      <c r="C25" s="149" t="s">
        <v>160</v>
      </c>
      <c r="D25" s="156">
        <v>100</v>
      </c>
      <c r="E25" s="157">
        <f>IF(ISERROR(E24/$D24*100),"",E24/$D24*100)</f>
        <v>0</v>
      </c>
      <c r="F25" s="158">
        <f t="shared" ref="F25:U25" si="0">IF(ISERROR(F24/$D24*100),"",F24/$D24*100)</f>
        <v>0</v>
      </c>
      <c r="G25" s="158">
        <f t="shared" si="0"/>
        <v>0</v>
      </c>
      <c r="H25" s="158">
        <f t="shared" si="0"/>
        <v>0</v>
      </c>
      <c r="I25" s="158">
        <f>IF(ISERROR(I24/$D24*100),"",I24/$D24*100)</f>
        <v>0</v>
      </c>
      <c r="J25" s="158">
        <f t="shared" si="0"/>
        <v>0</v>
      </c>
      <c r="K25" s="158">
        <f t="shared" si="0"/>
        <v>0</v>
      </c>
      <c r="L25" s="158">
        <f t="shared" si="0"/>
        <v>0</v>
      </c>
      <c r="M25" s="158">
        <f t="shared" si="0"/>
        <v>0</v>
      </c>
      <c r="N25" s="158">
        <f t="shared" si="0"/>
        <v>0</v>
      </c>
      <c r="O25" s="158">
        <f t="shared" si="0"/>
        <v>0</v>
      </c>
      <c r="P25" s="158">
        <f t="shared" si="0"/>
        <v>108.25757767592617</v>
      </c>
      <c r="Q25" s="158">
        <f t="shared" si="0"/>
        <v>101.16144606788045</v>
      </c>
      <c r="R25" s="158">
        <f t="shared" si="0"/>
        <v>104.42548091126247</v>
      </c>
      <c r="S25" s="158">
        <f t="shared" si="0"/>
        <v>100.33003300330034</v>
      </c>
      <c r="T25" s="159">
        <f t="shared" si="0"/>
        <v>95.872477273302778</v>
      </c>
      <c r="U25" s="160">
        <f t="shared" si="0"/>
        <v>102.00940298633444</v>
      </c>
    </row>
    <row r="26" spans="2:22" ht="19.5" customHeight="1" x14ac:dyDescent="0.15">
      <c r="B26" s="438" t="s">
        <v>161</v>
      </c>
      <c r="C26" s="149" t="s">
        <v>110</v>
      </c>
      <c r="D26" s="152">
        <v>22.0246</v>
      </c>
      <c r="E26" s="153"/>
      <c r="F26" s="154"/>
      <c r="G26" s="154"/>
      <c r="H26" s="154"/>
      <c r="I26" s="154"/>
      <c r="J26" s="154"/>
      <c r="K26" s="154"/>
      <c r="L26" s="154"/>
      <c r="M26" s="154"/>
      <c r="N26" s="154"/>
      <c r="O26" s="154"/>
      <c r="P26" s="154">
        <v>22.738</v>
      </c>
      <c r="Q26" s="154">
        <v>21.04</v>
      </c>
      <c r="R26" s="154">
        <v>21.83</v>
      </c>
      <c r="S26" s="154">
        <v>21.68</v>
      </c>
      <c r="T26" s="155">
        <v>21.84</v>
      </c>
      <c r="U26" s="153">
        <f>AVERAGE(P26:T26)</f>
        <v>21.825600000000001</v>
      </c>
    </row>
    <row r="27" spans="2:22" ht="19.5" customHeight="1" x14ac:dyDescent="0.15">
      <c r="B27" s="439"/>
      <c r="C27" s="149" t="s">
        <v>160</v>
      </c>
      <c r="D27" s="156">
        <v>100</v>
      </c>
      <c r="E27" s="157">
        <f>IF(ISERROR(E26/$D26*100),"",E26/$D26*100)</f>
        <v>0</v>
      </c>
      <c r="F27" s="158">
        <f t="shared" ref="F27:U27" si="1">IF(ISERROR(F26/$D26*100),"",F26/$D26*100)</f>
        <v>0</v>
      </c>
      <c r="G27" s="158">
        <f t="shared" si="1"/>
        <v>0</v>
      </c>
      <c r="H27" s="158">
        <f t="shared" si="1"/>
        <v>0</v>
      </c>
      <c r="I27" s="158">
        <f t="shared" si="1"/>
        <v>0</v>
      </c>
      <c r="J27" s="158">
        <f t="shared" si="1"/>
        <v>0</v>
      </c>
      <c r="K27" s="158">
        <f t="shared" si="1"/>
        <v>0</v>
      </c>
      <c r="L27" s="158">
        <f t="shared" si="1"/>
        <v>0</v>
      </c>
      <c r="M27" s="158">
        <f t="shared" si="1"/>
        <v>0</v>
      </c>
      <c r="N27" s="158">
        <f t="shared" si="1"/>
        <v>0</v>
      </c>
      <c r="O27" s="158">
        <f t="shared" si="1"/>
        <v>0</v>
      </c>
      <c r="P27" s="158">
        <f t="shared" si="1"/>
        <v>103.23910536400207</v>
      </c>
      <c r="Q27" s="158">
        <f t="shared" si="1"/>
        <v>95.52954423689873</v>
      </c>
      <c r="R27" s="158">
        <f t="shared" si="1"/>
        <v>99.116442523360234</v>
      </c>
      <c r="S27" s="158">
        <f t="shared" si="1"/>
        <v>98.435385886690341</v>
      </c>
      <c r="T27" s="159">
        <f t="shared" si="1"/>
        <v>99.161846299138233</v>
      </c>
      <c r="U27" s="157">
        <f t="shared" si="1"/>
        <v>99.096464862017925</v>
      </c>
    </row>
    <row r="28" spans="2:22" ht="19.5" customHeight="1" x14ac:dyDescent="0.15">
      <c r="B28" s="438" t="s">
        <v>162</v>
      </c>
      <c r="C28" s="149" t="s">
        <v>110</v>
      </c>
      <c r="D28" s="161">
        <f t="shared" ref="D28" si="2">D24/D23</f>
        <v>0.56710609454879668</v>
      </c>
      <c r="E28" s="162"/>
      <c r="F28" s="163"/>
      <c r="G28" s="163"/>
      <c r="H28" s="250"/>
      <c r="I28" s="250"/>
      <c r="J28" s="250"/>
      <c r="K28" s="250"/>
      <c r="L28" s="250"/>
      <c r="M28" s="250"/>
      <c r="N28" s="250"/>
      <c r="O28" s="250"/>
      <c r="P28" s="250">
        <f>P24/P23</f>
        <v>0.60500396241367604</v>
      </c>
      <c r="Q28" s="250">
        <f t="shared" ref="Q28:T28" si="3">Q24/Q23</f>
        <v>0.59110839297075757</v>
      </c>
      <c r="R28" s="250">
        <f t="shared" si="3"/>
        <v>0.57555442868374651</v>
      </c>
      <c r="S28" s="250">
        <f t="shared" si="3"/>
        <v>0.5580836299099472</v>
      </c>
      <c r="T28" s="251">
        <f t="shared" si="3"/>
        <v>0.53654838161101981</v>
      </c>
      <c r="U28" s="164">
        <f>AVERAGE(P28:T28)</f>
        <v>0.57325975911782945</v>
      </c>
    </row>
    <row r="29" spans="2:22" ht="19.5" customHeight="1" x14ac:dyDescent="0.15">
      <c r="B29" s="439"/>
      <c r="C29" s="149" t="s">
        <v>160</v>
      </c>
      <c r="D29" s="165">
        <v>100</v>
      </c>
      <c r="E29" s="157">
        <f>IF(ISERROR(E28/$D28*100),"",E28/$D28*100)</f>
        <v>0</v>
      </c>
      <c r="F29" s="158">
        <f t="shared" ref="F29:U29" si="4">IF(ISERROR(F28/$D28*100),"",F28/$D28*100)</f>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c r="P29" s="158">
        <f t="shared" si="4"/>
        <v>106.68267687989351</v>
      </c>
      <c r="Q29" s="158">
        <f t="shared" si="4"/>
        <v>104.23241764683515</v>
      </c>
      <c r="R29" s="158">
        <f t="shared" si="4"/>
        <v>101.4897272690521</v>
      </c>
      <c r="S29" s="158">
        <f t="shared" si="4"/>
        <v>98.409034089815592</v>
      </c>
      <c r="T29" s="159">
        <f t="shared" si="4"/>
        <v>94.611640884923077</v>
      </c>
      <c r="U29" s="157">
        <f t="shared" si="4"/>
        <v>101.08509935410387</v>
      </c>
    </row>
    <row r="30" spans="2:22" ht="19.5" customHeight="1" x14ac:dyDescent="0.15">
      <c r="B30" s="438" t="s">
        <v>163</v>
      </c>
      <c r="C30" s="149" t="s">
        <v>110</v>
      </c>
      <c r="D30" s="161">
        <f>D26/D23*10</f>
        <v>1.054272694200318</v>
      </c>
      <c r="E30" s="166"/>
      <c r="F30" s="167"/>
      <c r="G30" s="167"/>
      <c r="H30" s="168"/>
      <c r="I30" s="168"/>
      <c r="J30" s="168"/>
      <c r="K30" s="168"/>
      <c r="L30" s="168"/>
      <c r="M30" s="168"/>
      <c r="N30" s="168"/>
      <c r="O30" s="168"/>
      <c r="P30" s="168">
        <f t="shared" ref="P30:U30" si="5">P26/P23*10</f>
        <v>1.0725876448167855</v>
      </c>
      <c r="Q30" s="168">
        <f t="shared" si="5"/>
        <v>1.0377158414425434</v>
      </c>
      <c r="R30" s="168">
        <f t="shared" si="5"/>
        <v>1.0155802950439867</v>
      </c>
      <c r="S30" s="168">
        <f t="shared" si="5"/>
        <v>1.0179072802907234</v>
      </c>
      <c r="T30" s="242">
        <f t="shared" si="5"/>
        <v>1.0316875460574797</v>
      </c>
      <c r="U30" s="164">
        <f t="shared" si="5"/>
        <v>1.0350027599314855</v>
      </c>
    </row>
    <row r="31" spans="2:22" ht="19.5" customHeight="1" x14ac:dyDescent="0.15">
      <c r="B31" s="439"/>
      <c r="C31" s="149" t="s">
        <v>160</v>
      </c>
      <c r="D31" s="156">
        <v>100</v>
      </c>
      <c r="E31" s="157">
        <f>IF(ISERROR(E30/$D30*100),"",E30/$D30*100)</f>
        <v>0</v>
      </c>
      <c r="F31" s="158">
        <f t="shared" ref="F31:U31" si="6">IF(ISERROR(F30/$D30*100),"",F30/$D30*100)</f>
        <v>0</v>
      </c>
      <c r="G31" s="158">
        <f t="shared" si="6"/>
        <v>0</v>
      </c>
      <c r="H31" s="158">
        <f t="shared" si="6"/>
        <v>0</v>
      </c>
      <c r="I31" s="158">
        <f t="shared" si="6"/>
        <v>0</v>
      </c>
      <c r="J31" s="158">
        <f t="shared" si="6"/>
        <v>0</v>
      </c>
      <c r="K31" s="158">
        <f t="shared" si="6"/>
        <v>0</v>
      </c>
      <c r="L31" s="158">
        <f t="shared" si="6"/>
        <v>0</v>
      </c>
      <c r="M31" s="158">
        <f t="shared" si="6"/>
        <v>0</v>
      </c>
      <c r="N31" s="158">
        <f t="shared" si="6"/>
        <v>0</v>
      </c>
      <c r="O31" s="158">
        <f t="shared" si="6"/>
        <v>0</v>
      </c>
      <c r="P31" s="158">
        <f t="shared" si="6"/>
        <v>101.73721189187772</v>
      </c>
      <c r="Q31" s="158">
        <f t="shared" si="6"/>
        <v>98.429547417014987</v>
      </c>
      <c r="R31" s="158">
        <f t="shared" si="6"/>
        <v>96.32994391591636</v>
      </c>
      <c r="S31" s="158">
        <f t="shared" si="6"/>
        <v>96.5506633995507</v>
      </c>
      <c r="T31" s="159">
        <f t="shared" si="6"/>
        <v>97.857750820344492</v>
      </c>
      <c r="U31" s="157">
        <f t="shared" si="6"/>
        <v>98.17220588422343</v>
      </c>
    </row>
    <row r="32" spans="2:22" ht="19.5" customHeight="1" x14ac:dyDescent="0.15">
      <c r="B32" s="440" t="s">
        <v>111</v>
      </c>
      <c r="C32" s="169" t="s">
        <v>112</v>
      </c>
      <c r="D32" s="170"/>
      <c r="E32" s="171"/>
      <c r="F32" s="172"/>
      <c r="G32" s="172"/>
      <c r="H32" s="172"/>
      <c r="I32" s="172"/>
      <c r="J32" s="172"/>
      <c r="K32" s="172"/>
      <c r="L32" s="172"/>
      <c r="M32" s="172"/>
      <c r="N32" s="172"/>
      <c r="O32" s="173"/>
      <c r="P32" s="174"/>
      <c r="Q32" s="174"/>
      <c r="R32" s="174"/>
      <c r="S32" s="174"/>
      <c r="T32" s="175"/>
      <c r="U32" s="176" t="str">
        <f>IF(ISERROR(AVERAGE(P32:T32)),"",AVERAGE(P32:T32))</f>
        <v/>
      </c>
    </row>
    <row r="33" spans="2:21" ht="19.5" customHeight="1" x14ac:dyDescent="0.15">
      <c r="B33" s="433"/>
      <c r="C33" s="169" t="s">
        <v>110</v>
      </c>
      <c r="D33" s="170"/>
      <c r="E33" s="171"/>
      <c r="F33" s="172"/>
      <c r="G33" s="172"/>
      <c r="H33" s="172"/>
      <c r="I33" s="172"/>
      <c r="J33" s="172"/>
      <c r="K33" s="172"/>
      <c r="L33" s="172"/>
      <c r="M33" s="172"/>
      <c r="N33" s="172"/>
      <c r="O33" s="172"/>
      <c r="P33" s="177"/>
      <c r="Q33" s="177"/>
      <c r="R33" s="177"/>
      <c r="S33" s="177"/>
      <c r="T33" s="178"/>
      <c r="U33" s="176" t="str">
        <f>IF(ISERROR(AVERAGE(P33:T33)),"",AVERAGE(P33:T33))</f>
        <v/>
      </c>
    </row>
    <row r="34" spans="2:21" x14ac:dyDescent="0.15">
      <c r="B34" s="138"/>
      <c r="C34" s="138"/>
    </row>
    <row r="35" spans="2:21" x14ac:dyDescent="0.15">
      <c r="B35" s="179" t="s">
        <v>113</v>
      </c>
      <c r="D35" s="180"/>
      <c r="E35" s="180"/>
      <c r="F35" s="230" t="s">
        <v>131</v>
      </c>
      <c r="G35" s="180"/>
      <c r="H35" s="180"/>
      <c r="I35" s="180"/>
      <c r="J35" s="180"/>
      <c r="K35" s="180"/>
      <c r="L35" s="180"/>
      <c r="M35" s="180"/>
      <c r="N35" s="180"/>
      <c r="O35" s="180"/>
      <c r="P35" s="180"/>
      <c r="Q35" s="180"/>
      <c r="R35" s="180"/>
      <c r="S35" s="180"/>
    </row>
    <row r="36" spans="2:21" ht="40.5" x14ac:dyDescent="0.15">
      <c r="B36" s="441" t="s">
        <v>59</v>
      </c>
      <c r="C36" s="442"/>
      <c r="D36" s="146" t="s">
        <v>164</v>
      </c>
      <c r="E36" s="147">
        <v>2013</v>
      </c>
      <c r="F36" s="148">
        <v>2014</v>
      </c>
      <c r="G36" s="148">
        <v>2015</v>
      </c>
      <c r="H36" s="148">
        <v>2016</v>
      </c>
      <c r="I36" s="181">
        <v>2017</v>
      </c>
      <c r="J36" s="181">
        <v>2018</v>
      </c>
      <c r="K36" s="181">
        <v>2019</v>
      </c>
      <c r="L36" s="182">
        <v>2020</v>
      </c>
      <c r="M36" s="183" t="s">
        <v>114</v>
      </c>
      <c r="N36" s="180"/>
      <c r="O36" s="180"/>
      <c r="P36" s="180"/>
      <c r="Q36" s="180"/>
      <c r="R36" s="180"/>
    </row>
    <row r="37" spans="2:21" ht="20.25" customHeight="1" thickBot="1" x14ac:dyDescent="0.2">
      <c r="B37" s="184" t="s">
        <v>165</v>
      </c>
      <c r="C37" s="185" t="s">
        <v>110</v>
      </c>
      <c r="D37" s="252">
        <v>208.90799999999999</v>
      </c>
      <c r="E37" s="253">
        <v>167.81800000000001</v>
      </c>
      <c r="F37" s="235">
        <f>別紙３!E3/1000</f>
        <v>177.23699999999999</v>
      </c>
      <c r="G37" s="235">
        <f>別紙３!D3/1000</f>
        <v>193.43799999999999</v>
      </c>
      <c r="H37" s="236">
        <f>別紙３!C3/1000</f>
        <v>199.93600000000001</v>
      </c>
      <c r="I37" s="186"/>
      <c r="J37" s="186"/>
      <c r="K37" s="186"/>
      <c r="L37" s="187"/>
      <c r="M37" s="254"/>
      <c r="N37" s="180"/>
      <c r="O37" s="180"/>
      <c r="P37" s="180"/>
      <c r="Q37" s="180"/>
      <c r="R37" s="180"/>
    </row>
    <row r="38" spans="2:21" ht="20.25" customHeight="1" thickTop="1" x14ac:dyDescent="0.15">
      <c r="B38" s="429" t="s">
        <v>166</v>
      </c>
      <c r="C38" s="188" t="s">
        <v>110</v>
      </c>
      <c r="D38" s="189">
        <v>118.473</v>
      </c>
      <c r="E38" s="190">
        <v>56.030999999999999</v>
      </c>
      <c r="F38" s="227">
        <f>別紙３!L36/1000</f>
        <v>54.995628042</v>
      </c>
      <c r="G38" s="227">
        <f>別紙３!K36/1000</f>
        <v>57.274814490000004</v>
      </c>
      <c r="H38" s="229">
        <f>別紙３!J36/1000</f>
        <v>61.549662517199991</v>
      </c>
      <c r="I38" s="191"/>
      <c r="J38" s="191"/>
      <c r="K38" s="191"/>
      <c r="L38" s="192"/>
      <c r="M38" s="193"/>
      <c r="N38" s="180"/>
      <c r="O38" s="180"/>
      <c r="P38" s="180"/>
      <c r="Q38" s="180"/>
      <c r="R38" s="180"/>
    </row>
    <row r="39" spans="2:21" ht="20.25" customHeight="1" thickBot="1" x14ac:dyDescent="0.2">
      <c r="B39" s="430"/>
      <c r="C39" s="194" t="s">
        <v>115</v>
      </c>
      <c r="D39" s="195">
        <v>100</v>
      </c>
      <c r="E39" s="196">
        <f>IF(ISERROR(E38/$D38*100),"",E38/$D38*100)</f>
        <v>47.294320224861359</v>
      </c>
      <c r="F39" s="197">
        <f t="shared" ref="F39:M39" si="7">IF(ISERROR(F38/$D38*100),"",F38/$D38*100)</f>
        <v>46.420389491276495</v>
      </c>
      <c r="G39" s="197">
        <f t="shared" si="7"/>
        <v>48.344191917145686</v>
      </c>
      <c r="H39" s="197">
        <f t="shared" si="7"/>
        <v>51.952480748524977</v>
      </c>
      <c r="I39" s="186">
        <f t="shared" si="7"/>
        <v>0</v>
      </c>
      <c r="J39" s="186">
        <f t="shared" si="7"/>
        <v>0</v>
      </c>
      <c r="K39" s="186">
        <f t="shared" si="7"/>
        <v>0</v>
      </c>
      <c r="L39" s="187">
        <f t="shared" si="7"/>
        <v>0</v>
      </c>
      <c r="M39" s="196">
        <f t="shared" si="7"/>
        <v>0</v>
      </c>
      <c r="N39" s="180"/>
      <c r="O39" s="180"/>
      <c r="P39" s="180"/>
      <c r="Q39" s="180"/>
      <c r="R39" s="180"/>
    </row>
    <row r="40" spans="2:21" ht="20.25" customHeight="1" thickTop="1" x14ac:dyDescent="0.15">
      <c r="B40" s="429" t="s">
        <v>167</v>
      </c>
      <c r="C40" s="188" t="s">
        <v>110</v>
      </c>
      <c r="D40" s="189">
        <v>22.0246</v>
      </c>
      <c r="E40" s="190">
        <v>11.659000000000001</v>
      </c>
      <c r="F40" s="227">
        <f>別紙３!T36/10000</f>
        <v>11.398930986666667</v>
      </c>
      <c r="G40" s="227">
        <f>別紙３!R36/10000</f>
        <v>11.791683014833334</v>
      </c>
      <c r="H40" s="229">
        <f>別紙３!P36/10000</f>
        <v>12.586228471226665</v>
      </c>
      <c r="I40" s="191"/>
      <c r="J40" s="191"/>
      <c r="K40" s="191"/>
      <c r="L40" s="192"/>
      <c r="M40" s="198"/>
      <c r="N40" s="180"/>
      <c r="O40" s="180"/>
      <c r="P40" s="180"/>
      <c r="Q40" s="180"/>
      <c r="R40" s="180"/>
    </row>
    <row r="41" spans="2:21" ht="20.25" customHeight="1" thickBot="1" x14ac:dyDescent="0.2">
      <c r="B41" s="430"/>
      <c r="C41" s="194" t="s">
        <v>115</v>
      </c>
      <c r="D41" s="195">
        <v>100</v>
      </c>
      <c r="E41" s="196">
        <f>IF(ISERROR(E40/$D40*100),"",E40/$D40*100)</f>
        <v>52.936262179562853</v>
      </c>
      <c r="F41" s="197">
        <f t="shared" ref="F41:M41" si="8">IF(ISERROR(F40/$D40*100),"",F40/$D40*100)</f>
        <v>51.755450662743783</v>
      </c>
      <c r="G41" s="197">
        <f t="shared" si="8"/>
        <v>53.538693165066945</v>
      </c>
      <c r="H41" s="197">
        <f t="shared" si="8"/>
        <v>57.146229539817597</v>
      </c>
      <c r="I41" s="186">
        <f t="shared" si="8"/>
        <v>0</v>
      </c>
      <c r="J41" s="186">
        <f t="shared" si="8"/>
        <v>0</v>
      </c>
      <c r="K41" s="186">
        <f t="shared" si="8"/>
        <v>0</v>
      </c>
      <c r="L41" s="187">
        <f t="shared" si="8"/>
        <v>0</v>
      </c>
      <c r="M41" s="196">
        <f t="shared" si="8"/>
        <v>0</v>
      </c>
      <c r="N41" s="180"/>
      <c r="O41" s="180"/>
      <c r="P41" s="180"/>
      <c r="Q41" s="180"/>
      <c r="R41" s="180"/>
    </row>
    <row r="42" spans="2:21" ht="20.25" customHeight="1" thickTop="1" x14ac:dyDescent="0.15">
      <c r="B42" s="429" t="s">
        <v>134</v>
      </c>
      <c r="C42" s="188" t="s">
        <v>110</v>
      </c>
      <c r="D42" s="199">
        <f t="shared" ref="D42:E42" si="9">D38/D37</f>
        <v>0.56710609454879668</v>
      </c>
      <c r="E42" s="250">
        <f t="shared" si="9"/>
        <v>0.33387955999952323</v>
      </c>
      <c r="F42" s="228">
        <f t="shared" ref="F42:H42" si="10">F38/F37</f>
        <v>0.31029428416188493</v>
      </c>
      <c r="G42" s="228">
        <f t="shared" si="10"/>
        <v>0.29608874414541098</v>
      </c>
      <c r="H42" s="228">
        <f t="shared" si="10"/>
        <v>0.30784682356954218</v>
      </c>
      <c r="I42" s="191"/>
      <c r="J42" s="191"/>
      <c r="K42" s="191"/>
      <c r="L42" s="192"/>
      <c r="M42" s="255" t="e">
        <f t="shared" ref="M42" si="11">M38/M37</f>
        <v>#DIV/0!</v>
      </c>
      <c r="N42" s="180"/>
      <c r="O42" s="180"/>
      <c r="P42" s="180"/>
      <c r="Q42" s="180"/>
      <c r="R42" s="180"/>
    </row>
    <row r="43" spans="2:21" ht="20.25" customHeight="1" thickBot="1" x14ac:dyDescent="0.2">
      <c r="B43" s="430"/>
      <c r="C43" s="194" t="s">
        <v>115</v>
      </c>
      <c r="D43" s="195">
        <v>100</v>
      </c>
      <c r="E43" s="196">
        <f>IF(ISERROR(E42/$D42*100),"",E42/$D42*100)</f>
        <v>58.874267656242687</v>
      </c>
      <c r="F43" s="197">
        <f t="shared" ref="F43:M43" si="12">IF(ISERROR(F42/$D42*100),"",F42/$D42*100)</f>
        <v>54.715385206495192</v>
      </c>
      <c r="G43" s="197">
        <f t="shared" si="12"/>
        <v>52.21046766936729</v>
      </c>
      <c r="H43" s="197">
        <f t="shared" si="12"/>
        <v>54.28381506188407</v>
      </c>
      <c r="I43" s="186">
        <f t="shared" si="12"/>
        <v>0</v>
      </c>
      <c r="J43" s="186">
        <f t="shared" si="12"/>
        <v>0</v>
      </c>
      <c r="K43" s="186">
        <f t="shared" si="12"/>
        <v>0</v>
      </c>
      <c r="L43" s="187">
        <f t="shared" si="12"/>
        <v>0</v>
      </c>
      <c r="M43" s="196" t="str">
        <f t="shared" si="12"/>
        <v/>
      </c>
      <c r="N43" s="180"/>
      <c r="O43" s="180"/>
      <c r="P43" s="180"/>
      <c r="Q43" s="180"/>
      <c r="R43" s="180"/>
    </row>
    <row r="44" spans="2:21" ht="20.25" customHeight="1" thickTop="1" x14ac:dyDescent="0.15">
      <c r="B44" s="431" t="s">
        <v>135</v>
      </c>
      <c r="C44" s="188" t="s">
        <v>110</v>
      </c>
      <c r="D44" s="199">
        <f>D40/D37*10</f>
        <v>1.054272694200318</v>
      </c>
      <c r="E44" s="168">
        <f t="shared" ref="E44" si="13">E40/E37*10</f>
        <v>0.69474073103004452</v>
      </c>
      <c r="F44" s="243">
        <f>F40/F37*10</f>
        <v>0.643146238464128</v>
      </c>
      <c r="G44" s="243">
        <f>G40/G37*10</f>
        <v>0.60958462219591469</v>
      </c>
      <c r="H44" s="243">
        <f>H40/H37*10</f>
        <v>0.62951286767899051</v>
      </c>
      <c r="I44" s="191"/>
      <c r="J44" s="191"/>
      <c r="K44" s="191"/>
      <c r="L44" s="192"/>
      <c r="M44" s="261">
        <v>0.89600000000000002</v>
      </c>
    </row>
    <row r="45" spans="2:21" ht="20.25" customHeight="1" thickBot="1" x14ac:dyDescent="0.2">
      <c r="B45" s="430"/>
      <c r="C45" s="194" t="s">
        <v>115</v>
      </c>
      <c r="D45" s="195">
        <v>100</v>
      </c>
      <c r="E45" s="196">
        <f>IF(ISERROR(E44/$D44*100),"",E44/$D44*100)</f>
        <v>65.897631120667128</v>
      </c>
      <c r="F45" s="197">
        <f t="shared" ref="F45:M45" si="14">IF(ISERROR(F44/$D44*100),"",F44/$D44*100)</f>
        <v>61.003784125506947</v>
      </c>
      <c r="G45" s="197">
        <f t="shared" si="14"/>
        <v>57.820393675119696</v>
      </c>
      <c r="H45" s="197">
        <f t="shared" si="14"/>
        <v>59.710630005122688</v>
      </c>
      <c r="I45" s="186">
        <f t="shared" si="14"/>
        <v>0</v>
      </c>
      <c r="J45" s="186">
        <f t="shared" si="14"/>
        <v>0</v>
      </c>
      <c r="K45" s="186">
        <f t="shared" si="14"/>
        <v>0</v>
      </c>
      <c r="L45" s="187">
        <f t="shared" si="14"/>
        <v>0</v>
      </c>
      <c r="M45" s="196">
        <f t="shared" si="14"/>
        <v>84.987499432452793</v>
      </c>
      <c r="N45" s="200"/>
      <c r="O45" s="200"/>
      <c r="P45" s="200"/>
      <c r="Q45" s="200"/>
      <c r="R45" s="200"/>
    </row>
    <row r="46" spans="2:21" ht="20.25" customHeight="1" thickTop="1" x14ac:dyDescent="0.15">
      <c r="B46" s="432" t="s">
        <v>111</v>
      </c>
      <c r="C46" s="201" t="s">
        <v>112</v>
      </c>
      <c r="D46" s="202"/>
      <c r="E46" s="203"/>
      <c r="F46" s="204"/>
      <c r="G46" s="204"/>
      <c r="H46" s="209"/>
      <c r="I46" s="191"/>
      <c r="J46" s="191"/>
      <c r="K46" s="191"/>
      <c r="L46" s="192"/>
      <c r="M46" s="203"/>
      <c r="N46" s="200"/>
      <c r="O46" s="200"/>
      <c r="P46" s="200"/>
      <c r="Q46" s="200"/>
      <c r="R46" s="200"/>
    </row>
    <row r="47" spans="2:21" ht="20.25" customHeight="1" x14ac:dyDescent="0.15">
      <c r="B47" s="433"/>
      <c r="C47" s="169" t="s">
        <v>110</v>
      </c>
      <c r="D47" s="205"/>
      <c r="E47" s="176"/>
      <c r="F47" s="206"/>
      <c r="G47" s="206"/>
      <c r="H47" s="148"/>
      <c r="I47" s="181"/>
      <c r="J47" s="181"/>
      <c r="K47" s="181"/>
      <c r="L47" s="182"/>
      <c r="M47" s="176"/>
      <c r="N47" s="200"/>
      <c r="O47" s="200"/>
      <c r="P47" s="200"/>
      <c r="Q47" s="200"/>
      <c r="R47" s="200"/>
    </row>
    <row r="48" spans="2:21" x14ac:dyDescent="0.15">
      <c r="B48" s="138"/>
      <c r="C48" s="138"/>
    </row>
    <row r="49" spans="2:15" x14ac:dyDescent="0.15">
      <c r="B49" s="179" t="s">
        <v>116</v>
      </c>
      <c r="D49" s="180"/>
      <c r="E49" s="180"/>
      <c r="F49" s="180"/>
      <c r="G49" s="180"/>
      <c r="H49" s="180"/>
      <c r="I49" s="180"/>
      <c r="J49" s="180"/>
      <c r="K49" s="180"/>
      <c r="L49" s="180"/>
      <c r="M49" s="180"/>
    </row>
    <row r="50" spans="2:15" ht="40.5" x14ac:dyDescent="0.15">
      <c r="B50" s="443" t="s">
        <v>59</v>
      </c>
      <c r="C50" s="444"/>
      <c r="D50" s="146" t="s">
        <v>164</v>
      </c>
      <c r="E50" s="207">
        <v>2021</v>
      </c>
      <c r="F50" s="181">
        <v>2022</v>
      </c>
      <c r="G50" s="181">
        <v>2023</v>
      </c>
      <c r="H50" s="181">
        <v>2024</v>
      </c>
      <c r="I50" s="181">
        <v>2025</v>
      </c>
      <c r="J50" s="181">
        <v>2026</v>
      </c>
      <c r="K50" s="181">
        <v>2027</v>
      </c>
      <c r="L50" s="181">
        <v>2028</v>
      </c>
      <c r="M50" s="181">
        <v>2029</v>
      </c>
      <c r="N50" s="182">
        <v>2030</v>
      </c>
      <c r="O50" s="183" t="s">
        <v>117</v>
      </c>
    </row>
    <row r="51" spans="2:15" ht="20.25" customHeight="1" thickBot="1" x14ac:dyDescent="0.2">
      <c r="B51" s="184" t="s">
        <v>165</v>
      </c>
      <c r="C51" s="185" t="s">
        <v>110</v>
      </c>
      <c r="D51" s="244">
        <v>208.90799999999999</v>
      </c>
      <c r="E51" s="208"/>
      <c r="F51" s="186"/>
      <c r="G51" s="186"/>
      <c r="H51" s="186"/>
      <c r="I51" s="186"/>
      <c r="J51" s="186"/>
      <c r="K51" s="186"/>
      <c r="L51" s="186"/>
      <c r="M51" s="186"/>
      <c r="N51" s="187"/>
      <c r="O51" s="257"/>
    </row>
    <row r="52" spans="2:15" ht="20.25" customHeight="1" thickTop="1" x14ac:dyDescent="0.15">
      <c r="B52" s="429" t="s">
        <v>166</v>
      </c>
      <c r="C52" s="209" t="s">
        <v>110</v>
      </c>
      <c r="D52" s="210">
        <v>118.473</v>
      </c>
      <c r="E52" s="211"/>
      <c r="F52" s="191"/>
      <c r="G52" s="191"/>
      <c r="H52" s="191"/>
      <c r="I52" s="191"/>
      <c r="J52" s="191"/>
      <c r="K52" s="191"/>
      <c r="L52" s="191"/>
      <c r="M52" s="191"/>
      <c r="N52" s="192"/>
      <c r="O52" s="198"/>
    </row>
    <row r="53" spans="2:15" ht="20.25" customHeight="1" thickBot="1" x14ac:dyDescent="0.2">
      <c r="B53" s="430"/>
      <c r="C53" s="184" t="s">
        <v>115</v>
      </c>
      <c r="D53" s="212">
        <v>100</v>
      </c>
      <c r="E53" s="208">
        <f>IF(ISERROR(E52/$D52*100),"",E52/$D52*100)</f>
        <v>0</v>
      </c>
      <c r="F53" s="186">
        <f t="shared" ref="F53:O53" si="15">IF(ISERROR(F52/$D52*100),"",F52/$D52*100)</f>
        <v>0</v>
      </c>
      <c r="G53" s="186">
        <f t="shared" si="15"/>
        <v>0</v>
      </c>
      <c r="H53" s="186">
        <f t="shared" si="15"/>
        <v>0</v>
      </c>
      <c r="I53" s="186">
        <f t="shared" si="15"/>
        <v>0</v>
      </c>
      <c r="J53" s="186">
        <f t="shared" si="15"/>
        <v>0</v>
      </c>
      <c r="K53" s="186">
        <f t="shared" si="15"/>
        <v>0</v>
      </c>
      <c r="L53" s="186">
        <f t="shared" si="15"/>
        <v>0</v>
      </c>
      <c r="M53" s="186">
        <f t="shared" si="15"/>
        <v>0</v>
      </c>
      <c r="N53" s="187">
        <f t="shared" si="15"/>
        <v>0</v>
      </c>
      <c r="O53" s="196">
        <f t="shared" si="15"/>
        <v>0</v>
      </c>
    </row>
    <row r="54" spans="2:15" ht="20.25" customHeight="1" thickTop="1" x14ac:dyDescent="0.15">
      <c r="B54" s="429" t="s">
        <v>167</v>
      </c>
      <c r="C54" s="209" t="s">
        <v>110</v>
      </c>
      <c r="D54" s="210">
        <v>22.0246</v>
      </c>
      <c r="E54" s="211"/>
      <c r="F54" s="191"/>
      <c r="G54" s="191"/>
      <c r="H54" s="191"/>
      <c r="I54" s="191"/>
      <c r="J54" s="191"/>
      <c r="K54" s="191"/>
      <c r="L54" s="191"/>
      <c r="M54" s="191"/>
      <c r="N54" s="192"/>
      <c r="O54" s="198"/>
    </row>
    <row r="55" spans="2:15" ht="20.25" customHeight="1" thickBot="1" x14ac:dyDescent="0.2">
      <c r="B55" s="430"/>
      <c r="C55" s="184" t="s">
        <v>115</v>
      </c>
      <c r="D55" s="212">
        <v>100</v>
      </c>
      <c r="E55" s="208">
        <f>IF(ISERROR(E54/$D54*100),"",E54/$D54*100)</f>
        <v>0</v>
      </c>
      <c r="F55" s="186">
        <f t="shared" ref="F55:O55" si="16">IF(ISERROR(F54/$D54*100),"",F54/$D54*100)</f>
        <v>0</v>
      </c>
      <c r="G55" s="186">
        <f t="shared" si="16"/>
        <v>0</v>
      </c>
      <c r="H55" s="186">
        <f t="shared" si="16"/>
        <v>0</v>
      </c>
      <c r="I55" s="186">
        <f t="shared" si="16"/>
        <v>0</v>
      </c>
      <c r="J55" s="186">
        <f t="shared" si="16"/>
        <v>0</v>
      </c>
      <c r="K55" s="186">
        <f t="shared" si="16"/>
        <v>0</v>
      </c>
      <c r="L55" s="186">
        <f t="shared" si="16"/>
        <v>0</v>
      </c>
      <c r="M55" s="186">
        <f t="shared" si="16"/>
        <v>0</v>
      </c>
      <c r="N55" s="187">
        <f t="shared" si="16"/>
        <v>0</v>
      </c>
      <c r="O55" s="196">
        <f t="shared" si="16"/>
        <v>0</v>
      </c>
    </row>
    <row r="56" spans="2:15" ht="20.25" customHeight="1" thickTop="1" x14ac:dyDescent="0.15">
      <c r="B56" s="429" t="s">
        <v>134</v>
      </c>
      <c r="C56" s="209" t="s">
        <v>110</v>
      </c>
      <c r="D56" s="213">
        <f t="shared" ref="D56" si="17">D52/D51</f>
        <v>0.56710609454879668</v>
      </c>
      <c r="E56" s="211"/>
      <c r="F56" s="191"/>
      <c r="G56" s="191"/>
      <c r="H56" s="191"/>
      <c r="I56" s="191"/>
      <c r="J56" s="191"/>
      <c r="K56" s="191"/>
      <c r="L56" s="191"/>
      <c r="M56" s="191"/>
      <c r="N56" s="192"/>
      <c r="O56" s="258" t="e">
        <f t="shared" ref="O56" si="18">O52/O51</f>
        <v>#DIV/0!</v>
      </c>
    </row>
    <row r="57" spans="2:15" ht="20.25" customHeight="1" thickBot="1" x14ac:dyDescent="0.2">
      <c r="B57" s="430"/>
      <c r="C57" s="184" t="s">
        <v>115</v>
      </c>
      <c r="D57" s="212">
        <v>100</v>
      </c>
      <c r="E57" s="208">
        <f>IF(ISERROR(E56/$D56*100),"",E56/$D56*100)</f>
        <v>0</v>
      </c>
      <c r="F57" s="186">
        <f t="shared" ref="F57:O57" si="19">IF(ISERROR(F56/$D56*100),"",F56/$D56*100)</f>
        <v>0</v>
      </c>
      <c r="G57" s="186">
        <f t="shared" si="19"/>
        <v>0</v>
      </c>
      <c r="H57" s="186">
        <f t="shared" si="19"/>
        <v>0</v>
      </c>
      <c r="I57" s="186">
        <f t="shared" si="19"/>
        <v>0</v>
      </c>
      <c r="J57" s="186">
        <f t="shared" si="19"/>
        <v>0</v>
      </c>
      <c r="K57" s="186">
        <f t="shared" si="19"/>
        <v>0</v>
      </c>
      <c r="L57" s="186">
        <f t="shared" si="19"/>
        <v>0</v>
      </c>
      <c r="M57" s="186">
        <f t="shared" si="19"/>
        <v>0</v>
      </c>
      <c r="N57" s="187">
        <f t="shared" si="19"/>
        <v>0</v>
      </c>
      <c r="O57" s="196" t="str">
        <f t="shared" si="19"/>
        <v/>
      </c>
    </row>
    <row r="58" spans="2:15" ht="20.25" customHeight="1" thickTop="1" x14ac:dyDescent="0.15">
      <c r="B58" s="431" t="s">
        <v>135</v>
      </c>
      <c r="C58" s="209" t="s">
        <v>110</v>
      </c>
      <c r="D58" s="213">
        <f>D54/D51*10</f>
        <v>1.054272694200318</v>
      </c>
      <c r="E58" s="211"/>
      <c r="F58" s="191"/>
      <c r="G58" s="191"/>
      <c r="H58" s="191"/>
      <c r="I58" s="191"/>
      <c r="J58" s="191"/>
      <c r="K58" s="191"/>
      <c r="L58" s="191"/>
      <c r="M58" s="191"/>
      <c r="N58" s="192"/>
      <c r="O58" s="262">
        <v>0.79100000000000004</v>
      </c>
    </row>
    <row r="59" spans="2:15" ht="20.25" customHeight="1" thickBot="1" x14ac:dyDescent="0.2">
      <c r="B59" s="430"/>
      <c r="C59" s="184" t="s">
        <v>115</v>
      </c>
      <c r="D59" s="256">
        <v>100</v>
      </c>
      <c r="E59" s="208">
        <f>IF(ISERROR(E58/$D58*100),"",E58/$D58*100)</f>
        <v>0</v>
      </c>
      <c r="F59" s="186">
        <f t="shared" ref="F59:O59" si="20">IF(ISERROR(F58/$D58*100),"",F58/$D58*100)</f>
        <v>0</v>
      </c>
      <c r="G59" s="186">
        <f t="shared" si="20"/>
        <v>0</v>
      </c>
      <c r="H59" s="186">
        <f t="shared" si="20"/>
        <v>0</v>
      </c>
      <c r="I59" s="186">
        <f t="shared" si="20"/>
        <v>0</v>
      </c>
      <c r="J59" s="186">
        <f t="shared" si="20"/>
        <v>0</v>
      </c>
      <c r="K59" s="186">
        <f t="shared" si="20"/>
        <v>0</v>
      </c>
      <c r="L59" s="186">
        <f t="shared" si="20"/>
        <v>0</v>
      </c>
      <c r="M59" s="186">
        <f t="shared" si="20"/>
        <v>0</v>
      </c>
      <c r="N59" s="187">
        <f t="shared" si="20"/>
        <v>0</v>
      </c>
      <c r="O59" s="196">
        <f t="shared" si="20"/>
        <v>75.028026842712237</v>
      </c>
    </row>
    <row r="60" spans="2:15" ht="20.25" customHeight="1" thickTop="1" x14ac:dyDescent="0.15">
      <c r="B60" s="432" t="s">
        <v>111</v>
      </c>
      <c r="C60" s="201" t="s">
        <v>112</v>
      </c>
      <c r="D60" s="214"/>
      <c r="E60" s="211"/>
      <c r="F60" s="191"/>
      <c r="G60" s="191"/>
      <c r="H60" s="191"/>
      <c r="I60" s="191"/>
      <c r="J60" s="191"/>
      <c r="K60" s="191"/>
      <c r="L60" s="191"/>
      <c r="M60" s="191"/>
      <c r="N60" s="192"/>
      <c r="O60" s="203"/>
    </row>
    <row r="61" spans="2:15" ht="20.25" customHeight="1" x14ac:dyDescent="0.15">
      <c r="B61" s="433"/>
      <c r="C61" s="169" t="s">
        <v>110</v>
      </c>
      <c r="D61" s="215"/>
      <c r="E61" s="207"/>
      <c r="F61" s="181"/>
      <c r="G61" s="181"/>
      <c r="H61" s="181"/>
      <c r="I61" s="181"/>
      <c r="J61" s="181"/>
      <c r="K61" s="181"/>
      <c r="L61" s="181"/>
      <c r="M61" s="181"/>
      <c r="N61" s="182"/>
      <c r="O61" s="176"/>
    </row>
    <row r="62" spans="2:15" x14ac:dyDescent="0.15">
      <c r="D62" s="216" t="s">
        <v>118</v>
      </c>
      <c r="E62" s="216"/>
      <c r="F62" s="216"/>
      <c r="G62" s="216"/>
      <c r="H62" s="216"/>
    </row>
    <row r="63" spans="2:15" x14ac:dyDescent="0.15">
      <c r="D63" s="216" t="s">
        <v>119</v>
      </c>
      <c r="E63" s="216"/>
      <c r="F63" s="216"/>
      <c r="G63" s="216"/>
      <c r="H63" s="216"/>
    </row>
    <row r="64" spans="2:15" x14ac:dyDescent="0.15">
      <c r="D64" s="217" t="s">
        <v>120</v>
      </c>
      <c r="E64" s="216"/>
      <c r="F64" s="216"/>
      <c r="G64" s="216"/>
      <c r="H64" s="216"/>
    </row>
    <row r="65" spans="2:23" x14ac:dyDescent="0.15">
      <c r="D65" s="434" t="s">
        <v>121</v>
      </c>
      <c r="E65" s="434"/>
      <c r="F65" s="434"/>
      <c r="G65" s="434"/>
      <c r="H65" s="434"/>
      <c r="I65" s="434"/>
      <c r="J65" s="434"/>
      <c r="K65" s="434"/>
      <c r="L65" s="434"/>
      <c r="M65" s="434"/>
      <c r="N65" s="434"/>
      <c r="O65" s="434"/>
      <c r="P65" s="434"/>
      <c r="Q65" s="434"/>
      <c r="R65" s="434"/>
      <c r="S65" s="434"/>
    </row>
    <row r="66" spans="2:23" x14ac:dyDescent="0.15">
      <c r="D66" s="218" t="s">
        <v>122</v>
      </c>
      <c r="E66" s="180"/>
      <c r="F66" s="180"/>
      <c r="G66" s="180"/>
      <c r="H66" s="180"/>
      <c r="I66" s="180"/>
      <c r="J66" s="180"/>
      <c r="K66" s="180"/>
      <c r="L66" s="180"/>
      <c r="M66" s="180"/>
      <c r="N66" s="180"/>
      <c r="O66" s="180"/>
      <c r="P66" s="180"/>
      <c r="Q66" s="180"/>
      <c r="R66" s="180"/>
      <c r="S66" s="180"/>
    </row>
    <row r="67" spans="2:23" x14ac:dyDescent="0.15">
      <c r="D67" s="218"/>
      <c r="E67" s="180"/>
      <c r="F67" s="180"/>
      <c r="G67" s="180"/>
      <c r="H67" s="180"/>
      <c r="I67" s="180"/>
      <c r="J67" s="180"/>
      <c r="K67" s="180"/>
      <c r="L67" s="180"/>
      <c r="M67" s="180"/>
      <c r="N67" s="180"/>
      <c r="O67" s="180"/>
      <c r="P67" s="180"/>
      <c r="Q67" s="180"/>
      <c r="R67" s="180"/>
      <c r="S67" s="180"/>
    </row>
    <row r="68" spans="2:23" ht="14.25" thickBot="1" x14ac:dyDescent="0.2">
      <c r="B68" s="219" t="s">
        <v>123</v>
      </c>
      <c r="C68" s="220"/>
      <c r="D68" s="221"/>
      <c r="E68" s="222"/>
      <c r="F68" s="222"/>
      <c r="G68" s="222"/>
      <c r="H68" s="222"/>
      <c r="I68" s="222"/>
      <c r="J68" s="222"/>
      <c r="K68" s="222"/>
      <c r="L68" s="222"/>
      <c r="M68" s="222"/>
      <c r="N68" s="222"/>
      <c r="O68" s="222"/>
      <c r="P68" s="222"/>
      <c r="Q68" s="222"/>
      <c r="R68" s="222"/>
      <c r="S68" s="222"/>
    </row>
    <row r="69" spans="2:23" ht="15" thickTop="1" thickBot="1" x14ac:dyDescent="0.2">
      <c r="B69" s="435" t="s">
        <v>107</v>
      </c>
      <c r="C69" s="223"/>
      <c r="D69" s="224">
        <v>1997</v>
      </c>
      <c r="E69" s="224">
        <v>1998</v>
      </c>
      <c r="F69" s="224">
        <v>1999</v>
      </c>
      <c r="G69" s="224">
        <v>2000</v>
      </c>
      <c r="H69" s="224">
        <v>2001</v>
      </c>
      <c r="I69" s="224">
        <v>2002</v>
      </c>
      <c r="J69" s="224">
        <v>2003</v>
      </c>
      <c r="K69" s="224">
        <v>2004</v>
      </c>
      <c r="L69" s="224">
        <v>2005</v>
      </c>
      <c r="M69" s="224">
        <v>2006</v>
      </c>
      <c r="N69" s="224">
        <v>2007</v>
      </c>
      <c r="O69" s="224">
        <v>2008</v>
      </c>
      <c r="P69" s="224">
        <v>2009</v>
      </c>
      <c r="Q69" s="224">
        <v>2010</v>
      </c>
      <c r="R69" s="224">
        <v>2011</v>
      </c>
      <c r="S69" s="224">
        <v>2012</v>
      </c>
      <c r="T69" s="180"/>
      <c r="W69" s="135"/>
    </row>
    <row r="70" spans="2:23" ht="28.5" thickTop="1" thickBot="1" x14ac:dyDescent="0.2">
      <c r="B70" s="436"/>
      <c r="C70" s="209" t="s">
        <v>124</v>
      </c>
      <c r="D70" s="209"/>
      <c r="E70" s="209"/>
      <c r="F70" s="209"/>
      <c r="G70" s="249"/>
      <c r="H70" s="249"/>
      <c r="I70" s="249"/>
      <c r="J70" s="249"/>
      <c r="K70" s="249"/>
      <c r="L70" s="249"/>
      <c r="M70" s="249"/>
      <c r="N70" s="249"/>
      <c r="O70" s="249">
        <v>22.738</v>
      </c>
      <c r="P70" s="249">
        <v>21.04</v>
      </c>
      <c r="Q70" s="249">
        <v>21.83</v>
      </c>
      <c r="R70" s="249">
        <v>21.68</v>
      </c>
      <c r="S70" s="249">
        <v>21.84</v>
      </c>
      <c r="T70" s="180"/>
      <c r="W70" s="135"/>
    </row>
    <row r="71" spans="2:23" ht="15" thickTop="1" thickBot="1" x14ac:dyDescent="0.2">
      <c r="B71" s="418" t="s">
        <v>125</v>
      </c>
      <c r="C71" s="225"/>
      <c r="D71" s="224">
        <v>2013</v>
      </c>
      <c r="E71" s="224">
        <v>2014</v>
      </c>
      <c r="F71" s="224">
        <v>2015</v>
      </c>
      <c r="G71" s="224">
        <v>2016</v>
      </c>
      <c r="H71" s="226">
        <v>2017</v>
      </c>
      <c r="I71" s="226">
        <v>2018</v>
      </c>
      <c r="J71" s="226">
        <v>2019</v>
      </c>
      <c r="K71" s="226">
        <v>2020</v>
      </c>
      <c r="L71" s="180"/>
      <c r="M71" s="180"/>
      <c r="N71" s="180"/>
      <c r="O71" s="180"/>
      <c r="P71" s="180"/>
      <c r="Q71" s="180"/>
      <c r="R71" s="180"/>
      <c r="S71" s="180"/>
      <c r="T71" s="180"/>
      <c r="W71" s="135"/>
    </row>
    <row r="72" spans="2:23" ht="28.5" thickTop="1" thickBot="1" x14ac:dyDescent="0.2">
      <c r="B72" s="437"/>
      <c r="C72" s="209" t="s">
        <v>124</v>
      </c>
      <c r="D72" s="249">
        <v>11.659000000000001</v>
      </c>
      <c r="E72" s="227">
        <f>F40</f>
        <v>11.398930986666667</v>
      </c>
      <c r="F72" s="227">
        <f t="shared" ref="F72:G72" si="21">G40</f>
        <v>11.791683014833334</v>
      </c>
      <c r="G72" s="227">
        <f t="shared" si="21"/>
        <v>12.586228471226665</v>
      </c>
      <c r="H72" s="191"/>
      <c r="I72" s="191"/>
      <c r="J72" s="191"/>
      <c r="K72" s="191"/>
      <c r="L72" s="180"/>
      <c r="M72" s="180"/>
      <c r="N72" s="180"/>
      <c r="O72" s="180"/>
      <c r="P72" s="180"/>
      <c r="Q72" s="180"/>
      <c r="R72" s="180"/>
      <c r="S72" s="180"/>
      <c r="T72" s="180"/>
      <c r="W72" s="135"/>
    </row>
    <row r="73" spans="2:23" ht="15" thickTop="1" thickBot="1" x14ac:dyDescent="0.2">
      <c r="B73" s="418" t="s">
        <v>126</v>
      </c>
      <c r="C73" s="225"/>
      <c r="D73" s="226">
        <v>2021</v>
      </c>
      <c r="E73" s="226">
        <v>2022</v>
      </c>
      <c r="F73" s="226">
        <v>2023</v>
      </c>
      <c r="G73" s="226">
        <v>2024</v>
      </c>
      <c r="H73" s="226">
        <v>2025</v>
      </c>
      <c r="I73" s="226">
        <v>2026</v>
      </c>
      <c r="J73" s="226">
        <v>2027</v>
      </c>
      <c r="K73" s="226">
        <v>2028</v>
      </c>
      <c r="L73" s="226">
        <v>2029</v>
      </c>
      <c r="M73" s="226">
        <v>2030</v>
      </c>
      <c r="W73" s="135"/>
    </row>
    <row r="74" spans="2:23" ht="28.5" thickTop="1" thickBot="1" x14ac:dyDescent="0.2">
      <c r="B74" s="419"/>
      <c r="C74" s="224" t="s">
        <v>124</v>
      </c>
      <c r="D74" s="226"/>
      <c r="E74" s="226"/>
      <c r="F74" s="226"/>
      <c r="G74" s="226"/>
      <c r="H74" s="226"/>
      <c r="I74" s="226"/>
      <c r="J74" s="226"/>
      <c r="K74" s="226"/>
      <c r="L74" s="226"/>
      <c r="M74" s="226"/>
      <c r="W74" s="135"/>
    </row>
    <row r="75" spans="2:23" ht="14.25" thickTop="1" x14ac:dyDescent="0.15">
      <c r="D75" s="216" t="s">
        <v>127</v>
      </c>
    </row>
    <row r="77" spans="2:23" ht="13.5" customHeight="1" x14ac:dyDescent="0.15">
      <c r="B77" s="420" t="s">
        <v>137</v>
      </c>
      <c r="C77" s="421"/>
      <c r="D77" s="421"/>
      <c r="E77" s="421"/>
      <c r="F77" s="421"/>
      <c r="G77" s="421"/>
      <c r="H77" s="421"/>
      <c r="I77" s="421"/>
      <c r="J77" s="421"/>
      <c r="K77" s="421"/>
      <c r="L77" s="421"/>
      <c r="M77" s="421"/>
      <c r="N77" s="421"/>
      <c r="O77" s="421"/>
      <c r="P77" s="421"/>
      <c r="Q77" s="421"/>
      <c r="R77" s="421"/>
      <c r="S77" s="421"/>
      <c r="T77" s="421"/>
      <c r="U77" s="422"/>
    </row>
    <row r="78" spans="2:23" x14ac:dyDescent="0.15">
      <c r="B78" s="423"/>
      <c r="C78" s="424"/>
      <c r="D78" s="424"/>
      <c r="E78" s="424"/>
      <c r="F78" s="424"/>
      <c r="G78" s="424"/>
      <c r="H78" s="424"/>
      <c r="I78" s="424"/>
      <c r="J78" s="424"/>
      <c r="K78" s="424"/>
      <c r="L78" s="424"/>
      <c r="M78" s="424"/>
      <c r="N78" s="424"/>
      <c r="O78" s="424"/>
      <c r="P78" s="424"/>
      <c r="Q78" s="424"/>
      <c r="R78" s="424"/>
      <c r="S78" s="424"/>
      <c r="T78" s="424"/>
      <c r="U78" s="425"/>
    </row>
    <row r="79" spans="2:23" x14ac:dyDescent="0.15">
      <c r="B79" s="426"/>
      <c r="C79" s="427"/>
      <c r="D79" s="427"/>
      <c r="E79" s="427"/>
      <c r="F79" s="427"/>
      <c r="G79" s="427"/>
      <c r="H79" s="427"/>
      <c r="I79" s="427"/>
      <c r="J79" s="427"/>
      <c r="K79" s="427"/>
      <c r="L79" s="427"/>
      <c r="M79" s="427"/>
      <c r="N79" s="427"/>
      <c r="O79" s="427"/>
      <c r="P79" s="427"/>
      <c r="Q79" s="427"/>
      <c r="R79" s="427"/>
      <c r="S79" s="427"/>
      <c r="T79" s="427"/>
      <c r="U79" s="428"/>
    </row>
    <row r="81" spans="2:21" ht="13.5" customHeight="1" x14ac:dyDescent="0.15">
      <c r="B81" s="420" t="s">
        <v>128</v>
      </c>
      <c r="C81" s="421"/>
      <c r="D81" s="421"/>
      <c r="E81" s="421"/>
      <c r="F81" s="421"/>
      <c r="G81" s="421"/>
      <c r="H81" s="421"/>
      <c r="I81" s="421"/>
      <c r="J81" s="421"/>
      <c r="K81" s="421"/>
      <c r="L81" s="421"/>
      <c r="M81" s="421"/>
      <c r="N81" s="421"/>
      <c r="O81" s="421"/>
      <c r="P81" s="421"/>
      <c r="Q81" s="421"/>
      <c r="R81" s="421"/>
      <c r="S81" s="421"/>
      <c r="T81" s="421"/>
      <c r="U81" s="422"/>
    </row>
    <row r="82" spans="2:21" x14ac:dyDescent="0.15">
      <c r="B82" s="423"/>
      <c r="C82" s="424"/>
      <c r="D82" s="424"/>
      <c r="E82" s="424"/>
      <c r="F82" s="424"/>
      <c r="G82" s="424"/>
      <c r="H82" s="424"/>
      <c r="I82" s="424"/>
      <c r="J82" s="424"/>
      <c r="K82" s="424"/>
      <c r="L82" s="424"/>
      <c r="M82" s="424"/>
      <c r="N82" s="424"/>
      <c r="O82" s="424"/>
      <c r="P82" s="424"/>
      <c r="Q82" s="424"/>
      <c r="R82" s="424"/>
      <c r="S82" s="424"/>
      <c r="T82" s="424"/>
      <c r="U82" s="425"/>
    </row>
    <row r="83" spans="2:21" x14ac:dyDescent="0.15">
      <c r="B83" s="426"/>
      <c r="C83" s="427"/>
      <c r="D83" s="427"/>
      <c r="E83" s="427"/>
      <c r="F83" s="427"/>
      <c r="G83" s="427"/>
      <c r="H83" s="427"/>
      <c r="I83" s="427"/>
      <c r="J83" s="427"/>
      <c r="K83" s="427"/>
      <c r="L83" s="427"/>
      <c r="M83" s="427"/>
      <c r="N83" s="427"/>
      <c r="O83" s="427"/>
      <c r="P83" s="427"/>
      <c r="Q83" s="427"/>
      <c r="R83" s="427"/>
      <c r="S83" s="427"/>
      <c r="T83" s="427"/>
      <c r="U83" s="428"/>
    </row>
    <row r="85" spans="2:21" ht="13.5" customHeight="1" x14ac:dyDescent="0.15">
      <c r="B85" s="420" t="s">
        <v>129</v>
      </c>
      <c r="C85" s="421"/>
      <c r="D85" s="421"/>
      <c r="E85" s="421"/>
      <c r="F85" s="421"/>
      <c r="G85" s="421"/>
      <c r="H85" s="421"/>
      <c r="I85" s="421"/>
      <c r="J85" s="421"/>
      <c r="K85" s="421"/>
      <c r="L85" s="421"/>
      <c r="M85" s="421"/>
      <c r="N85" s="421"/>
      <c r="O85" s="421"/>
      <c r="P85" s="421"/>
      <c r="Q85" s="421"/>
      <c r="R85" s="421"/>
      <c r="S85" s="421"/>
      <c r="T85" s="421"/>
      <c r="U85" s="422"/>
    </row>
    <row r="86" spans="2:21" x14ac:dyDescent="0.15">
      <c r="B86" s="423"/>
      <c r="C86" s="424"/>
      <c r="D86" s="424"/>
      <c r="E86" s="424"/>
      <c r="F86" s="424"/>
      <c r="G86" s="424"/>
      <c r="H86" s="424"/>
      <c r="I86" s="424"/>
      <c r="J86" s="424"/>
      <c r="K86" s="424"/>
      <c r="L86" s="424"/>
      <c r="M86" s="424"/>
      <c r="N86" s="424"/>
      <c r="O86" s="424"/>
      <c r="P86" s="424"/>
      <c r="Q86" s="424"/>
      <c r="R86" s="424"/>
      <c r="S86" s="424"/>
      <c r="T86" s="424"/>
      <c r="U86" s="425"/>
    </row>
    <row r="87" spans="2:21" x14ac:dyDescent="0.15">
      <c r="B87" s="426"/>
      <c r="C87" s="427"/>
      <c r="D87" s="427"/>
      <c r="E87" s="427"/>
      <c r="F87" s="427"/>
      <c r="G87" s="427"/>
      <c r="H87" s="427"/>
      <c r="I87" s="427"/>
      <c r="J87" s="427"/>
      <c r="K87" s="427"/>
      <c r="L87" s="427"/>
      <c r="M87" s="427"/>
      <c r="N87" s="427"/>
      <c r="O87" s="427"/>
      <c r="P87" s="427"/>
      <c r="Q87" s="427"/>
      <c r="R87" s="427"/>
      <c r="S87" s="427"/>
      <c r="T87" s="427"/>
      <c r="U87" s="428"/>
    </row>
  </sheetData>
  <mergeCells count="60">
    <mergeCell ref="B6:C6"/>
    <mergeCell ref="D6:F6"/>
    <mergeCell ref="G6:I6"/>
    <mergeCell ref="J6:L6"/>
    <mergeCell ref="B4:C5"/>
    <mergeCell ref="D4:L4"/>
    <mergeCell ref="D5:F5"/>
    <mergeCell ref="G5:I5"/>
    <mergeCell ref="J5:L5"/>
    <mergeCell ref="C12:E12"/>
    <mergeCell ref="F12:H12"/>
    <mergeCell ref="I12:K12"/>
    <mergeCell ref="L12:S12"/>
    <mergeCell ref="C13:E13"/>
    <mergeCell ref="F13:H13"/>
    <mergeCell ref="I13:K13"/>
    <mergeCell ref="L13:S13"/>
    <mergeCell ref="B26:B27"/>
    <mergeCell ref="C14:E14"/>
    <mergeCell ref="F14:H14"/>
    <mergeCell ref="I14:K14"/>
    <mergeCell ref="L14:S14"/>
    <mergeCell ref="D15:S15"/>
    <mergeCell ref="D16:S16"/>
    <mergeCell ref="D17:S17"/>
    <mergeCell ref="B19:U19"/>
    <mergeCell ref="P21:T21"/>
    <mergeCell ref="B22:C22"/>
    <mergeCell ref="B24:B25"/>
    <mergeCell ref="B54:B55"/>
    <mergeCell ref="B28:B29"/>
    <mergeCell ref="B30:B31"/>
    <mergeCell ref="B32:B33"/>
    <mergeCell ref="B36:C36"/>
    <mergeCell ref="B38:B39"/>
    <mergeCell ref="B40:B41"/>
    <mergeCell ref="B42:B43"/>
    <mergeCell ref="B44:B45"/>
    <mergeCell ref="B46:B47"/>
    <mergeCell ref="B50:C50"/>
    <mergeCell ref="B52:B53"/>
    <mergeCell ref="B73:B74"/>
    <mergeCell ref="B77:U79"/>
    <mergeCell ref="B81:U83"/>
    <mergeCell ref="B85:U87"/>
    <mergeCell ref="B56:B57"/>
    <mergeCell ref="B58:B59"/>
    <mergeCell ref="B60:B61"/>
    <mergeCell ref="D65:S65"/>
    <mergeCell ref="B69:B70"/>
    <mergeCell ref="B71:B72"/>
    <mergeCell ref="B9:B10"/>
    <mergeCell ref="C9:E9"/>
    <mergeCell ref="F9:H9"/>
    <mergeCell ref="I9:K9"/>
    <mergeCell ref="L9:S9"/>
    <mergeCell ref="C10:E10"/>
    <mergeCell ref="F10:H10"/>
    <mergeCell ref="I10:K10"/>
    <mergeCell ref="L10:S10"/>
  </mergeCells>
  <phoneticPr fontId="2"/>
  <dataValidations count="1">
    <dataValidation type="list" allowBlank="1" showInputMessage="1" showErrorMessage="1" sqref="C10:E10 C13:E14" xr:uid="{00000000-0002-0000-0300-000000000000}">
      <formula1>"エネルギー消費量, エネルギー原単位, CO₂排出量, CO₂排出原単位"</formula1>
    </dataValidation>
  </dataValidations>
  <hyperlinks>
    <hyperlink ref="J6" r:id="rId1" xr:uid="{00000000-0004-0000-0300-000000000000}"/>
  </hyperlinks>
  <pageMargins left="0.70866141732283472" right="0.70866141732283472" top="0.74803149606299213" bottom="0.94488188976377963" header="0.31496062992125984" footer="0.31496062992125984"/>
  <pageSetup paperSize="8" scale="6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別紙３記入例</vt:lpstr>
      <vt:lpstr>別紙２</vt:lpstr>
      <vt:lpstr>別紙３</vt:lpstr>
      <vt:lpstr>経産省様式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user001</cp:lastModifiedBy>
  <cp:lastPrinted>2018-06-05T06:55:13Z</cp:lastPrinted>
  <dcterms:created xsi:type="dcterms:W3CDTF">2003-01-31T12:53:22Z</dcterms:created>
  <dcterms:modified xsi:type="dcterms:W3CDTF">2018-06-05T06:56:56Z</dcterms:modified>
</cp:coreProperties>
</file>